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95" windowWidth="15450" windowHeight="7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<sst xmlns="http://schemas.openxmlformats.org/spreadsheetml/2006/main" count="352" uniqueCount="75">
  <si>
    <t>Ф.И.</t>
  </si>
  <si>
    <t>Г.Р.</t>
  </si>
  <si>
    <t>рез-ат</t>
  </si>
  <si>
    <t>на1км</t>
  </si>
  <si>
    <t xml:space="preserve">Фора  </t>
  </si>
  <si>
    <t>место</t>
  </si>
  <si>
    <t>фора</t>
  </si>
  <si>
    <t>Ведина О.</t>
  </si>
  <si>
    <t>Королёва Н.</t>
  </si>
  <si>
    <t>Абрамова Т.</t>
  </si>
  <si>
    <t>Беломоина Л.</t>
  </si>
  <si>
    <t>Архипова С.</t>
  </si>
  <si>
    <t>Тотолина Л.</t>
  </si>
  <si>
    <t>Кобелева Г.</t>
  </si>
  <si>
    <t>Лиханова Т.</t>
  </si>
  <si>
    <t>Логинова Л.</t>
  </si>
  <si>
    <t>Федотова Е.</t>
  </si>
  <si>
    <t>Ефимова Н.</t>
  </si>
  <si>
    <t>Конышева Л.</t>
  </si>
  <si>
    <t>Верилова О.</t>
  </si>
  <si>
    <t>Рез-ат с форой</t>
  </si>
  <si>
    <t>средняя скорость</t>
  </si>
  <si>
    <t>Фора</t>
  </si>
  <si>
    <t>результат с форой</t>
  </si>
  <si>
    <t>Средняя скорость</t>
  </si>
  <si>
    <t>рез-ат c форой</t>
  </si>
  <si>
    <t>Сумма мест</t>
  </si>
  <si>
    <t>Жукова Т.</t>
  </si>
  <si>
    <t>Зольникова О.</t>
  </si>
  <si>
    <t>Количество стартов</t>
  </si>
  <si>
    <t>Место в сезоне</t>
  </si>
  <si>
    <t>70% (9)</t>
  </si>
  <si>
    <t>Ефимова Е.</t>
  </si>
  <si>
    <t>Сумма мест 7 стартов</t>
  </si>
  <si>
    <t xml:space="preserve"> место в сезоне</t>
  </si>
  <si>
    <t>Фатеева О.</t>
  </si>
  <si>
    <t>снята</t>
  </si>
  <si>
    <t>Яркова М.</t>
  </si>
  <si>
    <t>Гудына Т.</t>
  </si>
  <si>
    <t>Волошина Ю.</t>
  </si>
  <si>
    <t xml:space="preserve"> </t>
  </si>
  <si>
    <t>Климова Н.</t>
  </si>
  <si>
    <t xml:space="preserve">  </t>
  </si>
  <si>
    <t>Кобелева А.</t>
  </si>
  <si>
    <t>Проворова И.</t>
  </si>
  <si>
    <t>13.10. кубок Петровича</t>
  </si>
  <si>
    <t>14.10. кубок Петровича</t>
  </si>
  <si>
    <t>.</t>
  </si>
  <si>
    <t>15.10. кубок Петровича</t>
  </si>
  <si>
    <t>Черепахина Т.</t>
  </si>
  <si>
    <t>01.07. УФО</t>
  </si>
  <si>
    <t>02.07. УФО</t>
  </si>
  <si>
    <t xml:space="preserve">22.10. Затюменский </t>
  </si>
  <si>
    <t>Кубок Ветеранов  2018г. Женщины.</t>
  </si>
  <si>
    <t>21.04  п. Андреевский</t>
  </si>
  <si>
    <t>22.04  п. Андреевский</t>
  </si>
  <si>
    <t>12.05 Криводаново</t>
  </si>
  <si>
    <t>13.05 Криводаново</t>
  </si>
  <si>
    <t xml:space="preserve">3.06 Криводаново </t>
  </si>
  <si>
    <t>16.06 п. Андреевский</t>
  </si>
  <si>
    <t>17.06 п. Андреевский</t>
  </si>
  <si>
    <t>24 июня Винзили</t>
  </si>
  <si>
    <t>05 августа Винзили</t>
  </si>
  <si>
    <t>10.08.СЛЁТ</t>
  </si>
  <si>
    <t>11.08.СЛЁТ</t>
  </si>
  <si>
    <t>12.08.    слёт</t>
  </si>
  <si>
    <t>22 сентября Криводаново</t>
  </si>
  <si>
    <t>7.10. Криводаново</t>
  </si>
  <si>
    <t>12.10. Пруд Лесной</t>
  </si>
  <si>
    <t xml:space="preserve">13.10. Андреевский </t>
  </si>
  <si>
    <t>14.10 Андреевский</t>
  </si>
  <si>
    <t>20.10 Винзили</t>
  </si>
  <si>
    <t>21.10  Винзили</t>
  </si>
  <si>
    <t>27.05 Винзили</t>
  </si>
  <si>
    <t>Сумма мест 14стартов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</si>
</sst>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[$-409]h:mm\ AM/PM;@"/>
    <numFmt numFmtId="190" formatCode="h:mm;@"/>
    <numFmt numFmtId="191" formatCode="[$-FC19]d\ mmmm\ yyyy\ &quot;г.&quot;"/>
    <numFmt numFmtId="192" formatCode="0.0"/>
    <numFmt numFmtId="193" formatCode="dd/mm/yy\ h:mm;@"/>
    <numFmt numFmtId="194" formatCode="h:mm:ss;@"/>
    <numFmt numFmtId="195" formatCode="[$-409]h:mm:ss\ AM/PM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5" fillId="0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5" fillId="0" borderId="13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/>
    </xf>
    <xf numFmtId="2" fontId="3" fillId="6" borderId="15" xfId="0" applyNumberFormat="1" applyFont="1" applyFill="1" applyBorder="1" applyAlignment="1">
      <alignment/>
    </xf>
    <xf numFmtId="0" fontId="3" fillId="15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35" borderId="16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37" borderId="16" xfId="0" applyNumberFormat="1" applyFont="1" applyFill="1" applyBorder="1" applyAlignment="1">
      <alignment/>
    </xf>
    <xf numFmtId="2" fontId="3" fillId="12" borderId="16" xfId="0" applyNumberFormat="1" applyFont="1" applyFill="1" applyBorder="1" applyAlignment="1">
      <alignment/>
    </xf>
    <xf numFmtId="16" fontId="3" fillId="0" borderId="12" xfId="0" applyNumberFormat="1" applyFont="1" applyFill="1" applyBorder="1" applyAlignment="1">
      <alignment wrapText="1"/>
    </xf>
    <xf numFmtId="0" fontId="3" fillId="38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39" borderId="18" xfId="0" applyNumberFormat="1" applyFont="1" applyFill="1" applyBorder="1" applyAlignment="1">
      <alignment horizontal="center"/>
    </xf>
    <xf numFmtId="0" fontId="3" fillId="40" borderId="17" xfId="0" applyFont="1" applyFill="1" applyBorder="1" applyAlignment="1">
      <alignment/>
    </xf>
    <xf numFmtId="16" fontId="3" fillId="0" borderId="19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0" xfId="0" applyFont="1" applyFill="1" applyAlignment="1">
      <alignment/>
    </xf>
    <xf numFmtId="16" fontId="3" fillId="0" borderId="21" xfId="0" applyNumberFormat="1" applyFont="1" applyFill="1" applyBorder="1" applyAlignment="1">
      <alignment wrapText="1"/>
    </xf>
    <xf numFmtId="16" fontId="3" fillId="0" borderId="13" xfId="0" applyNumberFormat="1" applyFont="1" applyFill="1" applyBorder="1" applyAlignment="1">
      <alignment/>
    </xf>
    <xf numFmtId="16" fontId="3" fillId="41" borderId="21" xfId="0" applyNumberFormat="1" applyFont="1" applyFill="1" applyBorder="1" applyAlignment="1">
      <alignment wrapText="1"/>
    </xf>
    <xf numFmtId="2" fontId="3" fillId="36" borderId="16" xfId="0" applyNumberFormat="1" applyFont="1" applyFill="1" applyBorder="1" applyAlignment="1">
      <alignment/>
    </xf>
    <xf numFmtId="2" fontId="3" fillId="40" borderId="16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NumberFormat="1" applyFont="1" applyBorder="1" applyAlignment="1">
      <alignment wrapText="1"/>
    </xf>
    <xf numFmtId="1" fontId="5" fillId="0" borderId="2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19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37" borderId="25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9" fillId="2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Alignment="1">
      <alignment/>
    </xf>
    <xf numFmtId="188" fontId="11" fillId="0" borderId="12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 horizontal="right"/>
    </xf>
    <xf numFmtId="188" fontId="11" fillId="39" borderId="31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188" fontId="11" fillId="15" borderId="31" xfId="0" applyNumberFormat="1" applyFont="1" applyFill="1" applyBorder="1" applyAlignment="1">
      <alignment horizontal="center"/>
    </xf>
    <xf numFmtId="188" fontId="11" fillId="0" borderId="11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88" fontId="11" fillId="2" borderId="11" xfId="0" applyNumberFormat="1" applyFont="1" applyFill="1" applyBorder="1" applyAlignment="1">
      <alignment horizontal="center"/>
    </xf>
    <xf numFmtId="188" fontId="11" fillId="34" borderId="11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 horizontal="center"/>
    </xf>
    <xf numFmtId="188" fontId="11" fillId="36" borderId="11" xfId="0" applyNumberFormat="1" applyFont="1" applyFill="1" applyBorder="1" applyAlignment="1">
      <alignment horizontal="center"/>
    </xf>
    <xf numFmtId="188" fontId="11" fillId="40" borderId="11" xfId="0" applyNumberFormat="1" applyFont="1" applyFill="1" applyBorder="1" applyAlignment="1">
      <alignment horizontal="center"/>
    </xf>
    <xf numFmtId="188" fontId="11" fillId="35" borderId="11" xfId="0" applyNumberFormat="1" applyFont="1" applyFill="1" applyBorder="1" applyAlignment="1">
      <alignment horizontal="center"/>
    </xf>
    <xf numFmtId="188" fontId="11" fillId="39" borderId="11" xfId="0" applyNumberFormat="1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188" fontId="11" fillId="39" borderId="29" xfId="0" applyNumberFormat="1" applyFont="1" applyFill="1" applyBorder="1" applyAlignment="1">
      <alignment horizontal="left"/>
    </xf>
    <xf numFmtId="188" fontId="11" fillId="0" borderId="11" xfId="0" applyNumberFormat="1" applyFont="1" applyBorder="1" applyAlignment="1">
      <alignment horizontal="left"/>
    </xf>
    <xf numFmtId="188" fontId="11" fillId="0" borderId="12" xfId="0" applyNumberFormat="1" applyFont="1" applyBorder="1" applyAlignment="1">
      <alignment horizontal="center"/>
    </xf>
    <xf numFmtId="188" fontId="11" fillId="40" borderId="29" xfId="0" applyNumberFormat="1" applyFont="1" applyFill="1" applyBorder="1" applyAlignment="1">
      <alignment horizontal="left"/>
    </xf>
    <xf numFmtId="188" fontId="11" fillId="6" borderId="31" xfId="0" applyNumberFormat="1" applyFont="1" applyFill="1" applyBorder="1" applyAlignment="1">
      <alignment horizontal="center"/>
    </xf>
    <xf numFmtId="188" fontId="11" fillId="40" borderId="32" xfId="0" applyNumberFormat="1" applyFont="1" applyFill="1" applyBorder="1" applyAlignment="1">
      <alignment horizontal="center"/>
    </xf>
    <xf numFmtId="188" fontId="11" fillId="42" borderId="11" xfId="0" applyNumberFormat="1" applyFont="1" applyFill="1" applyBorder="1" applyAlignment="1">
      <alignment horizontal="center"/>
    </xf>
    <xf numFmtId="188" fontId="11" fillId="38" borderId="11" xfId="0" applyNumberFormat="1" applyFont="1" applyFill="1" applyBorder="1" applyAlignment="1">
      <alignment horizontal="center"/>
    </xf>
    <xf numFmtId="188" fontId="11" fillId="16" borderId="11" xfId="0" applyNumberFormat="1" applyFont="1" applyFill="1" applyBorder="1" applyAlignment="1">
      <alignment horizontal="center"/>
    </xf>
    <xf numFmtId="188" fontId="11" fillId="40" borderId="31" xfId="0" applyNumberFormat="1" applyFont="1" applyFill="1" applyBorder="1" applyAlignment="1">
      <alignment horizontal="center"/>
    </xf>
    <xf numFmtId="188" fontId="11" fillId="37" borderId="11" xfId="0" applyNumberFormat="1" applyFont="1" applyFill="1" applyBorder="1" applyAlignment="1">
      <alignment horizontal="center"/>
    </xf>
    <xf numFmtId="1" fontId="9" fillId="39" borderId="11" xfId="0" applyNumberFormat="1" applyFont="1" applyFill="1" applyBorder="1" applyAlignment="1">
      <alignment horizontal="center"/>
    </xf>
    <xf numFmtId="188" fontId="11" fillId="12" borderId="11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/>
    </xf>
    <xf numFmtId="188" fontId="11" fillId="39" borderId="32" xfId="0" applyNumberFormat="1" applyFont="1" applyFill="1" applyBorder="1" applyAlignment="1">
      <alignment horizontal="center"/>
    </xf>
    <xf numFmtId="188" fontId="11" fillId="10" borderId="11" xfId="0" applyNumberFormat="1" applyFont="1" applyFill="1" applyBorder="1" applyAlignment="1">
      <alignment horizontal="center"/>
    </xf>
    <xf numFmtId="188" fontId="11" fillId="0" borderId="11" xfId="0" applyNumberFormat="1" applyFont="1" applyFill="1" applyBorder="1" applyAlignment="1">
      <alignment horizontal="center"/>
    </xf>
    <xf numFmtId="1" fontId="11" fillId="43" borderId="11" xfId="0" applyNumberFormat="1" applyFont="1" applyFill="1" applyBorder="1" applyAlignment="1">
      <alignment/>
    </xf>
    <xf numFmtId="188" fontId="11" fillId="0" borderId="29" xfId="0" applyNumberFormat="1" applyFont="1" applyFill="1" applyBorder="1" applyAlignment="1">
      <alignment horizontal="left"/>
    </xf>
    <xf numFmtId="188" fontId="11" fillId="39" borderId="11" xfId="0" applyNumberFormat="1" applyFont="1" applyFill="1" applyBorder="1" applyAlignment="1">
      <alignment/>
    </xf>
    <xf numFmtId="188" fontId="11" fillId="44" borderId="11" xfId="0" applyNumberFormat="1" applyFont="1" applyFill="1" applyBorder="1" applyAlignment="1">
      <alignment horizontal="center"/>
    </xf>
    <xf numFmtId="188" fontId="11" fillId="34" borderId="31" xfId="0" applyNumberFormat="1" applyFont="1" applyFill="1" applyBorder="1" applyAlignment="1">
      <alignment horizontal="center"/>
    </xf>
    <xf numFmtId="0" fontId="11" fillId="39" borderId="30" xfId="0" applyFont="1" applyFill="1" applyBorder="1" applyAlignment="1">
      <alignment horizontal="center"/>
    </xf>
    <xf numFmtId="188" fontId="11" fillId="19" borderId="11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8" fontId="11" fillId="0" borderId="31" xfId="0" applyNumberFormat="1" applyFont="1" applyFill="1" applyBorder="1" applyAlignment="1">
      <alignment/>
    </xf>
    <xf numFmtId="1" fontId="11" fillId="45" borderId="11" xfId="0" applyNumberFormat="1" applyFont="1" applyFill="1" applyBorder="1" applyAlignment="1">
      <alignment horizontal="center"/>
    </xf>
    <xf numFmtId="188" fontId="11" fillId="0" borderId="31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4" xfId="0" applyFont="1" applyBorder="1" applyAlignment="1">
      <alignment/>
    </xf>
    <xf numFmtId="188" fontId="11" fillId="0" borderId="35" xfId="0" applyNumberFormat="1" applyFont="1" applyBorder="1" applyAlignment="1">
      <alignment horizontal="center"/>
    </xf>
    <xf numFmtId="188" fontId="11" fillId="39" borderId="36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88" fontId="11" fillId="39" borderId="39" xfId="0" applyNumberFormat="1" applyFont="1" applyFill="1" applyBorder="1" applyAlignment="1">
      <alignment horizontal="center"/>
    </xf>
    <xf numFmtId="188" fontId="11" fillId="0" borderId="34" xfId="0" applyNumberFormat="1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11" fillId="40" borderId="37" xfId="0" applyFont="1" applyFill="1" applyBorder="1" applyAlignment="1">
      <alignment horizontal="center"/>
    </xf>
    <xf numFmtId="0" fontId="9" fillId="39" borderId="34" xfId="0" applyFont="1" applyFill="1" applyBorder="1" applyAlignment="1">
      <alignment horizontal="center"/>
    </xf>
    <xf numFmtId="1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1" fontId="11" fillId="40" borderId="29" xfId="0" applyNumberFormat="1" applyFont="1" applyFill="1" applyBorder="1" applyAlignment="1">
      <alignment/>
    </xf>
    <xf numFmtId="2" fontId="3" fillId="40" borderId="13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46" borderId="16" xfId="0" applyFont="1" applyFill="1" applyBorder="1" applyAlignment="1">
      <alignment horizontal="center"/>
    </xf>
    <xf numFmtId="188" fontId="11" fillId="46" borderId="11" xfId="0" applyNumberFormat="1" applyFont="1" applyFill="1" applyBorder="1" applyAlignment="1">
      <alignment horizontal="center"/>
    </xf>
    <xf numFmtId="188" fontId="11" fillId="8" borderId="11" xfId="0" applyNumberFormat="1" applyFont="1" applyFill="1" applyBorder="1" applyAlignment="1">
      <alignment horizontal="center"/>
    </xf>
    <xf numFmtId="0" fontId="3" fillId="39" borderId="0" xfId="0" applyFont="1" applyFill="1" applyAlignment="1">
      <alignment/>
    </xf>
    <xf numFmtId="0" fontId="3" fillId="9" borderId="0" xfId="0" applyFont="1" applyFill="1" applyAlignment="1">
      <alignment/>
    </xf>
    <xf numFmtId="2" fontId="3" fillId="40" borderId="18" xfId="0" applyNumberFormat="1" applyFont="1" applyFill="1" applyBorder="1" applyAlignment="1">
      <alignment horizontal="center"/>
    </xf>
    <xf numFmtId="1" fontId="11" fillId="39" borderId="11" xfId="0" applyNumberFormat="1" applyFont="1" applyFill="1" applyBorder="1" applyAlignment="1">
      <alignment horizontal="center"/>
    </xf>
    <xf numFmtId="16" fontId="3" fillId="0" borderId="41" xfId="0" applyNumberFormat="1" applyFont="1" applyFill="1" applyBorder="1" applyAlignment="1">
      <alignment wrapText="1"/>
    </xf>
    <xf numFmtId="0" fontId="3" fillId="39" borderId="17" xfId="0" applyFont="1" applyFill="1" applyBorder="1" applyAlignment="1">
      <alignment/>
    </xf>
    <xf numFmtId="16" fontId="3" fillId="0" borderId="11" xfId="0" applyNumberFormat="1" applyFont="1" applyFill="1" applyBorder="1" applyAlignment="1">
      <alignment wrapText="1"/>
    </xf>
    <xf numFmtId="2" fontId="3" fillId="0" borderId="25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2" fontId="3" fillId="39" borderId="16" xfId="0" applyNumberFormat="1" applyFont="1" applyFill="1" applyBorder="1" applyAlignment="1">
      <alignment/>
    </xf>
    <xf numFmtId="2" fontId="3" fillId="39" borderId="18" xfId="0" applyNumberFormat="1" applyFont="1" applyFill="1" applyBorder="1" applyAlignment="1">
      <alignment/>
    </xf>
    <xf numFmtId="2" fontId="3" fillId="42" borderId="16" xfId="0" applyNumberFormat="1" applyFont="1" applyFill="1" applyBorder="1" applyAlignment="1">
      <alignment/>
    </xf>
    <xf numFmtId="0" fontId="6" fillId="25" borderId="0" xfId="0" applyFont="1" applyFill="1" applyAlignment="1">
      <alignment/>
    </xf>
    <xf numFmtId="188" fontId="11" fillId="25" borderId="11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37" borderId="16" xfId="0" applyNumberFormat="1" applyFont="1" applyFill="1" applyBorder="1" applyAlignment="1">
      <alignment horizontal="center"/>
    </xf>
    <xf numFmtId="2" fontId="4" fillId="10" borderId="18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2" fontId="4" fillId="39" borderId="2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3" xfId="0" applyNumberFormat="1" applyFont="1" applyBorder="1" applyAlignment="1">
      <alignment horizontal="center" wrapText="1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6" fillId="39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1" fillId="0" borderId="4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1" fillId="40" borderId="43" xfId="0" applyFont="1" applyFill="1" applyBorder="1" applyAlignment="1">
      <alignment horizontal="center"/>
    </xf>
    <xf numFmtId="188" fontId="11" fillId="0" borderId="4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10" borderId="25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32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3" fillId="39" borderId="13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21" fontId="11" fillId="39" borderId="29" xfId="0" applyNumberFormat="1" applyFont="1" applyFill="1" applyBorder="1" applyAlignment="1">
      <alignment/>
    </xf>
    <xf numFmtId="0" fontId="3" fillId="19" borderId="13" xfId="0" applyFont="1" applyFill="1" applyBorder="1" applyAlignment="1">
      <alignment/>
    </xf>
    <xf numFmtId="188" fontId="11" fillId="19" borderId="3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wrapText="1"/>
    </xf>
    <xf numFmtId="2" fontId="3" fillId="0" borderId="21" xfId="0" applyNumberFormat="1" applyFont="1" applyFill="1" applyBorder="1" applyAlignment="1">
      <alignment wrapText="1"/>
    </xf>
    <xf numFmtId="0" fontId="3" fillId="39" borderId="11" xfId="0" applyFont="1" applyFill="1" applyBorder="1" applyAlignment="1">
      <alignment/>
    </xf>
    <xf numFmtId="188" fontId="11" fillId="9" borderId="32" xfId="0" applyNumberFormat="1" applyFont="1" applyFill="1" applyBorder="1" applyAlignment="1">
      <alignment horizontal="center"/>
    </xf>
    <xf numFmtId="2" fontId="3" fillId="9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2" fontId="3" fillId="40" borderId="44" xfId="0" applyNumberFormat="1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2" fontId="3" fillId="19" borderId="41" xfId="0" applyNumberFormat="1" applyFont="1" applyFill="1" applyBorder="1" applyAlignment="1">
      <alignment horizontal="right" wrapText="1"/>
    </xf>
    <xf numFmtId="0" fontId="3" fillId="36" borderId="17" xfId="0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0" fontId="3" fillId="35" borderId="16" xfId="0" applyFont="1" applyFill="1" applyBorder="1" applyAlignment="1">
      <alignment wrapText="1"/>
    </xf>
    <xf numFmtId="2" fontId="3" fillId="15" borderId="11" xfId="0" applyNumberFormat="1" applyFont="1" applyFill="1" applyBorder="1" applyAlignment="1">
      <alignment horizontal="right" wrapText="1"/>
    </xf>
    <xf numFmtId="188" fontId="11" fillId="15" borderId="11" xfId="0" applyNumberFormat="1" applyFont="1" applyFill="1" applyBorder="1" applyAlignment="1">
      <alignment horizontal="center"/>
    </xf>
    <xf numFmtId="188" fontId="47" fillId="39" borderId="11" xfId="0" applyNumberFormat="1" applyFont="1" applyFill="1" applyBorder="1" applyAlignment="1">
      <alignment/>
    </xf>
    <xf numFmtId="2" fontId="4" fillId="40" borderId="18" xfId="0" applyNumberFormat="1" applyFont="1" applyFill="1" applyBorder="1" applyAlignment="1">
      <alignment horizontal="center"/>
    </xf>
    <xf numFmtId="2" fontId="11" fillId="9" borderId="11" xfId="0" applyNumberFormat="1" applyFont="1" applyFill="1" applyBorder="1" applyAlignment="1">
      <alignment horizontal="right" wrapText="1"/>
    </xf>
    <xf numFmtId="0" fontId="10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/>
    </xf>
    <xf numFmtId="2" fontId="3" fillId="19" borderId="18" xfId="0" applyNumberFormat="1" applyFont="1" applyFill="1" applyBorder="1" applyAlignment="1">
      <alignment horizontal="center"/>
    </xf>
    <xf numFmtId="0" fontId="3" fillId="39" borderId="11" xfId="0" applyFont="1" applyFill="1" applyBorder="1" applyAlignment="1">
      <alignment/>
    </xf>
    <xf numFmtId="2" fontId="3" fillId="42" borderId="18" xfId="0" applyNumberFormat="1" applyFont="1" applyFill="1" applyBorder="1" applyAlignment="1">
      <alignment horizontal="center"/>
    </xf>
    <xf numFmtId="2" fontId="3" fillId="16" borderId="18" xfId="0" applyNumberFormat="1" applyFont="1" applyFill="1" applyBorder="1" applyAlignment="1">
      <alignment horizontal="center"/>
    </xf>
    <xf numFmtId="2" fontId="3" fillId="8" borderId="18" xfId="0" applyNumberFormat="1" applyFont="1" applyFill="1" applyBorder="1" applyAlignment="1">
      <alignment horizontal="center"/>
    </xf>
    <xf numFmtId="2" fontId="3" fillId="11" borderId="16" xfId="0" applyNumberFormat="1" applyFont="1" applyFill="1" applyBorder="1" applyAlignment="1">
      <alignment horizontal="center"/>
    </xf>
    <xf numFmtId="188" fontId="11" fillId="11" borderId="11" xfId="0" applyNumberFormat="1" applyFont="1" applyFill="1" applyBorder="1" applyAlignment="1">
      <alignment horizontal="center"/>
    </xf>
    <xf numFmtId="2" fontId="3" fillId="39" borderId="25" xfId="0" applyNumberFormat="1" applyFont="1" applyFill="1" applyBorder="1" applyAlignment="1">
      <alignment horizontal="center"/>
    </xf>
    <xf numFmtId="2" fontId="3" fillId="40" borderId="25" xfId="0" applyNumberFormat="1" applyFont="1" applyFill="1" applyBorder="1" applyAlignment="1">
      <alignment/>
    </xf>
    <xf numFmtId="2" fontId="4" fillId="39" borderId="18" xfId="0" applyNumberFormat="1" applyFont="1" applyFill="1" applyBorder="1" applyAlignment="1">
      <alignment horizontal="center"/>
    </xf>
    <xf numFmtId="192" fontId="11" fillId="39" borderId="11" xfId="0" applyNumberFormat="1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192" fontId="11" fillId="42" borderId="11" xfId="0" applyNumberFormat="1" applyFont="1" applyFill="1" applyBorder="1" applyAlignment="1">
      <alignment/>
    </xf>
    <xf numFmtId="2" fontId="4" fillId="46" borderId="18" xfId="0" applyNumberFormat="1" applyFont="1" applyFill="1" applyBorder="1" applyAlignment="1">
      <alignment horizontal="center"/>
    </xf>
    <xf numFmtId="2" fontId="4" fillId="34" borderId="18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188" fontId="11" fillId="3" borderId="11" xfId="0" applyNumberFormat="1" applyFont="1" applyFill="1" applyBorder="1" applyAlignment="1">
      <alignment horizontal="center"/>
    </xf>
    <xf numFmtId="2" fontId="4" fillId="13" borderId="18" xfId="0" applyNumberFormat="1" applyFont="1" applyFill="1" applyBorder="1" applyAlignment="1">
      <alignment horizontal="center"/>
    </xf>
    <xf numFmtId="188" fontId="11" fillId="13" borderId="11" xfId="0" applyNumberFormat="1" applyFont="1" applyFill="1" applyBorder="1" applyAlignment="1">
      <alignment horizontal="center"/>
    </xf>
    <xf numFmtId="2" fontId="4" fillId="11" borderId="18" xfId="0" applyNumberFormat="1" applyFont="1" applyFill="1" applyBorder="1" applyAlignment="1">
      <alignment horizontal="center"/>
    </xf>
    <xf numFmtId="2" fontId="4" fillId="40" borderId="25" xfId="0" applyNumberFormat="1" applyFont="1" applyFill="1" applyBorder="1" applyAlignment="1">
      <alignment horizontal="center"/>
    </xf>
    <xf numFmtId="2" fontId="4" fillId="34" borderId="25" xfId="0" applyNumberFormat="1" applyFont="1" applyFill="1" applyBorder="1" applyAlignment="1">
      <alignment horizontal="center"/>
    </xf>
    <xf numFmtId="188" fontId="11" fillId="47" borderId="11" xfId="0" applyNumberFormat="1" applyFont="1" applyFill="1" applyBorder="1" applyAlignment="1">
      <alignment horizontal="center"/>
    </xf>
    <xf numFmtId="2" fontId="3" fillId="47" borderId="16" xfId="0" applyNumberFormat="1" applyFont="1" applyFill="1" applyBorder="1" applyAlignment="1">
      <alignment/>
    </xf>
    <xf numFmtId="188" fontId="11" fillId="9" borderId="11" xfId="0" applyNumberFormat="1" applyFont="1" applyFill="1" applyBorder="1" applyAlignment="1">
      <alignment horizontal="center"/>
    </xf>
    <xf numFmtId="2" fontId="4" fillId="9" borderId="25" xfId="0" applyNumberFormat="1" applyFont="1" applyFill="1" applyBorder="1" applyAlignment="1">
      <alignment horizontal="center"/>
    </xf>
    <xf numFmtId="2" fontId="4" fillId="13" borderId="25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2" fontId="3" fillId="9" borderId="25" xfId="0" applyNumberFormat="1" applyFont="1" applyFill="1" applyBorder="1" applyAlignment="1">
      <alignment horizontal="center"/>
    </xf>
    <xf numFmtId="2" fontId="3" fillId="34" borderId="25" xfId="0" applyNumberFormat="1" applyFont="1" applyFill="1" applyBorder="1" applyAlignment="1">
      <alignment horizontal="center"/>
    </xf>
    <xf numFmtId="16" fontId="11" fillId="0" borderId="21" xfId="0" applyNumberFormat="1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9" fontId="11" fillId="0" borderId="11" xfId="0" applyNumberFormat="1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11" fillId="41" borderId="29" xfId="0" applyFont="1" applyFill="1" applyBorder="1" applyAlignment="1">
      <alignment/>
    </xf>
    <xf numFmtId="0" fontId="11" fillId="0" borderId="29" xfId="0" applyFont="1" applyBorder="1" applyAlignment="1">
      <alignment horizontal="center"/>
    </xf>
    <xf numFmtId="0" fontId="11" fillId="39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1" fontId="11" fillId="0" borderId="11" xfId="0" applyNumberFormat="1" applyFont="1" applyBorder="1" applyAlignment="1">
      <alignment horizontal="center" wrapText="1"/>
    </xf>
    <xf numFmtId="0" fontId="11" fillId="41" borderId="11" xfId="0" applyFont="1" applyFill="1" applyBorder="1" applyAlignment="1">
      <alignment horizontal="center"/>
    </xf>
    <xf numFmtId="0" fontId="11" fillId="41" borderId="11" xfId="0" applyFont="1" applyFill="1" applyBorder="1" applyAlignment="1">
      <alignment horizontal="center" wrapText="1"/>
    </xf>
    <xf numFmtId="0" fontId="9" fillId="0" borderId="46" xfId="0" applyFont="1" applyBorder="1" applyAlignment="1">
      <alignment/>
    </xf>
    <xf numFmtId="0" fontId="4" fillId="39" borderId="32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center"/>
    </xf>
    <xf numFmtId="1" fontId="11" fillId="45" borderId="26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" fontId="5" fillId="39" borderId="48" xfId="0" applyNumberFormat="1" applyFont="1" applyFill="1" applyBorder="1" applyAlignment="1">
      <alignment horizontal="center"/>
    </xf>
    <xf numFmtId="0" fontId="9" fillId="0" borderId="30" xfId="0" applyFont="1" applyBorder="1" applyAlignment="1">
      <alignment/>
    </xf>
    <xf numFmtId="0" fontId="4" fillId="0" borderId="30" xfId="0" applyFont="1" applyBorder="1" applyAlignment="1">
      <alignment horizontal="center" wrapText="1"/>
    </xf>
    <xf numFmtId="1" fontId="4" fillId="0" borderId="30" xfId="0" applyNumberFormat="1" applyFont="1" applyBorder="1" applyAlignment="1">
      <alignment horizontal="center"/>
    </xf>
    <xf numFmtId="188" fontId="4" fillId="0" borderId="30" xfId="0" applyNumberFormat="1" applyFont="1" applyBorder="1" applyAlignment="1">
      <alignment horizontal="center"/>
    </xf>
    <xf numFmtId="0" fontId="11" fillId="41" borderId="34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1" fontId="11" fillId="45" borderId="34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5" fillId="39" borderId="13" xfId="0" applyNumberFormat="1" applyFont="1" applyFill="1" applyBorder="1" applyAlignment="1">
      <alignment/>
    </xf>
    <xf numFmtId="1" fontId="3" fillId="39" borderId="13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1" fillId="41" borderId="31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4" fillId="39" borderId="46" xfId="0" applyFont="1" applyFill="1" applyBorder="1" applyAlignment="1">
      <alignment horizontal="center"/>
    </xf>
    <xf numFmtId="0" fontId="4" fillId="39" borderId="4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5"/>
  <sheetViews>
    <sheetView tabSelected="1" zoomScale="60" zoomScaleNormal="60" zoomScalePageLayoutView="0" workbookViewId="0" topLeftCell="A1">
      <pane xSplit="4" topLeftCell="CS1" activePane="topRight" state="frozen"/>
      <selection pane="topLeft" activeCell="A1" sqref="A1"/>
      <selection pane="topRight" activeCell="FH20" sqref="FH20"/>
    </sheetView>
  </sheetViews>
  <sheetFormatPr defaultColWidth="9.140625" defaultRowHeight="12.75"/>
  <cols>
    <col min="1" max="1" width="4.421875" style="20" customWidth="1"/>
    <col min="2" max="2" width="21.8515625" style="20" customWidth="1"/>
    <col min="3" max="3" width="9.00390625" style="20" customWidth="1"/>
    <col min="4" max="4" width="11.8515625" style="20" customWidth="1"/>
    <col min="5" max="5" width="11.421875" style="20" customWidth="1"/>
    <col min="6" max="6" width="10.57421875" style="20" customWidth="1"/>
    <col min="7" max="7" width="14.00390625" style="20" customWidth="1"/>
    <col min="8" max="8" width="12.140625" style="20" customWidth="1"/>
    <col min="9" max="9" width="7.28125" style="20" customWidth="1"/>
    <col min="10" max="10" width="10.57421875" style="20" customWidth="1"/>
    <col min="11" max="11" width="10.28125" style="20" customWidth="1"/>
    <col min="12" max="12" width="10.8515625" style="20" customWidth="1"/>
    <col min="13" max="13" width="10.7109375" style="20" customWidth="1"/>
    <col min="14" max="14" width="6.8515625" style="20" customWidth="1"/>
    <col min="15" max="15" width="11.00390625" style="20" customWidth="1"/>
    <col min="16" max="16" width="11.140625" style="20" customWidth="1"/>
    <col min="17" max="17" width="10.140625" style="20" customWidth="1"/>
    <col min="18" max="18" width="10.421875" style="20" customWidth="1"/>
    <col min="19" max="19" width="7.00390625" style="20" customWidth="1"/>
    <col min="20" max="20" width="10.57421875" style="25" customWidth="1"/>
    <col min="21" max="21" width="13.140625" style="25" customWidth="1"/>
    <col min="22" max="22" width="11.421875" style="25" customWidth="1"/>
    <col min="23" max="23" width="10.57421875" style="25" customWidth="1"/>
    <col min="24" max="24" width="6.421875" style="25" customWidth="1"/>
    <col min="25" max="25" width="10.140625" style="25" customWidth="1"/>
    <col min="26" max="26" width="11.57421875" style="25" customWidth="1"/>
    <col min="27" max="27" width="10.28125" style="25" customWidth="1"/>
    <col min="28" max="28" width="11.421875" style="25" customWidth="1"/>
    <col min="29" max="29" width="8.7109375" style="207" customWidth="1"/>
    <col min="30" max="31" width="11.140625" style="20" customWidth="1"/>
    <col min="32" max="32" width="10.28125" style="20" customWidth="1"/>
    <col min="33" max="33" width="10.140625" style="20" customWidth="1"/>
    <col min="34" max="34" width="7.28125" style="26" customWidth="1"/>
    <col min="35" max="35" width="10.140625" style="20" customWidth="1"/>
    <col min="36" max="36" width="10.7109375" style="20" customWidth="1"/>
    <col min="37" max="37" width="10.57421875" style="20" customWidth="1"/>
    <col min="38" max="38" width="10.8515625" style="20" customWidth="1"/>
    <col min="39" max="39" width="7.8515625" style="26" customWidth="1"/>
    <col min="40" max="40" width="10.28125" style="20" customWidth="1"/>
    <col min="41" max="42" width="10.57421875" style="20" customWidth="1"/>
    <col min="43" max="43" width="11.421875" style="20" customWidth="1"/>
    <col min="44" max="44" width="8.7109375" style="26" customWidth="1"/>
    <col min="45" max="45" width="11.140625" style="20" customWidth="1"/>
    <col min="46" max="46" width="10.28125" style="20" customWidth="1"/>
    <col min="47" max="47" width="11.140625" style="20" customWidth="1"/>
    <col min="48" max="48" width="11.28125" style="20" customWidth="1"/>
    <col min="49" max="49" width="8.00390625" style="47" customWidth="1"/>
    <col min="50" max="50" width="11.8515625" style="20" customWidth="1"/>
    <col min="51" max="51" width="10.7109375" style="20" customWidth="1"/>
    <col min="52" max="52" width="12.00390625" style="20" customWidth="1"/>
    <col min="53" max="53" width="10.8515625" style="20" customWidth="1"/>
    <col min="54" max="54" width="8.7109375" style="26" customWidth="1"/>
    <col min="55" max="55" width="10.140625" style="20" customWidth="1"/>
    <col min="56" max="56" width="10.421875" style="20" customWidth="1"/>
    <col min="57" max="57" width="9.8515625" style="20" customWidth="1"/>
    <col min="58" max="58" width="10.421875" style="20" customWidth="1"/>
    <col min="59" max="59" width="8.7109375" style="27" customWidth="1"/>
    <col min="60" max="60" width="10.140625" style="20" customWidth="1"/>
    <col min="61" max="61" width="9.7109375" style="20" customWidth="1"/>
    <col min="62" max="62" width="10.421875" style="20" customWidth="1"/>
    <col min="63" max="63" width="10.57421875" style="20" customWidth="1"/>
    <col min="64" max="64" width="8.7109375" style="26" customWidth="1"/>
    <col min="65" max="65" width="9.8515625" style="20" customWidth="1"/>
    <col min="66" max="66" width="10.140625" style="20" customWidth="1"/>
    <col min="67" max="67" width="10.421875" style="20" customWidth="1"/>
    <col min="68" max="68" width="10.57421875" style="20" customWidth="1"/>
    <col min="69" max="69" width="8.7109375" style="20" customWidth="1"/>
    <col min="70" max="70" width="12.57421875" style="20" customWidth="1"/>
    <col min="71" max="71" width="9.7109375" style="20" customWidth="1"/>
    <col min="72" max="72" width="10.57421875" style="20" customWidth="1"/>
    <col min="73" max="73" width="10.28125" style="20" customWidth="1"/>
    <col min="74" max="74" width="8.7109375" style="20" customWidth="1"/>
    <col min="75" max="75" width="9.7109375" style="20" customWidth="1"/>
    <col min="76" max="76" width="9.8515625" style="20" customWidth="1"/>
    <col min="77" max="77" width="10.421875" style="20" customWidth="1"/>
    <col min="78" max="78" width="10.140625" style="20" customWidth="1"/>
    <col min="79" max="79" width="8.7109375" style="47" customWidth="1"/>
    <col min="80" max="80" width="10.140625" style="20" customWidth="1"/>
    <col min="81" max="81" width="9.8515625" style="20" customWidth="1"/>
    <col min="82" max="82" width="10.140625" style="20" customWidth="1"/>
    <col min="83" max="83" width="10.421875" style="20" customWidth="1"/>
    <col min="84" max="84" width="8.7109375" style="46" customWidth="1"/>
    <col min="85" max="85" width="10.8515625" style="20" customWidth="1"/>
    <col min="86" max="86" width="11.421875" style="20" customWidth="1"/>
    <col min="87" max="87" width="10.28125" style="20" customWidth="1"/>
    <col min="88" max="88" width="9.8515625" style="20" customWidth="1"/>
    <col min="89" max="89" width="8.7109375" style="46" customWidth="1"/>
    <col min="90" max="91" width="10.140625" style="20" customWidth="1"/>
    <col min="92" max="92" width="11.140625" style="20" customWidth="1"/>
    <col min="93" max="93" width="9.7109375" style="20" customWidth="1"/>
    <col min="94" max="94" width="8.7109375" style="20" customWidth="1"/>
    <col min="95" max="95" width="10.421875" style="20" customWidth="1"/>
    <col min="96" max="96" width="10.57421875" style="20" customWidth="1"/>
    <col min="97" max="97" width="9.8515625" style="20" customWidth="1"/>
    <col min="98" max="98" width="10.57421875" style="20" customWidth="1"/>
    <col min="99" max="99" width="8.7109375" style="26" customWidth="1"/>
    <col min="100" max="100" width="9.7109375" style="20" customWidth="1"/>
    <col min="101" max="102" width="11.140625" style="20" customWidth="1"/>
    <col min="103" max="103" width="9.8515625" style="20" customWidth="1"/>
    <col min="104" max="104" width="8.7109375" style="173" customWidth="1"/>
    <col min="105" max="108" width="8.7109375" style="20" hidden="1" customWidth="1"/>
    <col min="109" max="109" width="8.7109375" style="47" hidden="1" customWidth="1"/>
    <col min="110" max="113" width="8.7109375" style="20" hidden="1" customWidth="1"/>
    <col min="114" max="114" width="8.7109375" style="173" hidden="1" customWidth="1"/>
    <col min="115" max="118" width="8.7109375" style="20" hidden="1" customWidth="1"/>
    <col min="119" max="119" width="8.7109375" style="172" hidden="1" customWidth="1"/>
    <col min="120" max="136" width="8.7109375" style="20" hidden="1" customWidth="1"/>
    <col min="137" max="137" width="6.28125" style="20" customWidth="1"/>
    <col min="138" max="138" width="5.421875" style="20" customWidth="1"/>
    <col min="139" max="139" width="5.28125" style="20" customWidth="1"/>
    <col min="140" max="142" width="6.140625" style="20" customWidth="1"/>
    <col min="143" max="143" width="6.421875" style="20" customWidth="1"/>
    <col min="144" max="144" width="6.8515625" style="20" customWidth="1"/>
    <col min="145" max="145" width="5.7109375" style="20" customWidth="1"/>
    <col min="146" max="147" width="6.28125" style="20" customWidth="1"/>
    <col min="148" max="148" width="6.00390625" style="20" customWidth="1"/>
    <col min="149" max="150" width="6.28125" style="20" customWidth="1"/>
    <col min="151" max="155" width="7.00390625" style="20" customWidth="1"/>
    <col min="156" max="156" width="8.7109375" style="20" customWidth="1"/>
    <col min="157" max="157" width="8.421875" style="20" customWidth="1"/>
    <col min="158" max="158" width="7.00390625" style="20" hidden="1" customWidth="1"/>
    <col min="159" max="160" width="6.7109375" style="20" hidden="1" customWidth="1"/>
    <col min="161" max="161" width="6.8515625" style="46" hidden="1" customWidth="1"/>
    <col min="162" max="162" width="7.00390625" style="179" hidden="1" customWidth="1"/>
    <col min="163" max="163" width="0.2890625" style="20" customWidth="1"/>
    <col min="164" max="164" width="10.8515625" style="26" customWidth="1"/>
    <col min="165" max="177" width="9.140625" style="20" hidden="1" customWidth="1"/>
    <col min="178" max="178" width="2.421875" style="20" hidden="1" customWidth="1"/>
    <col min="179" max="179" width="8.7109375" style="20" hidden="1" customWidth="1"/>
    <col min="180" max="180" width="7.8515625" style="26" customWidth="1"/>
    <col min="181" max="181" width="6.421875" style="20" hidden="1" customWidth="1"/>
    <col min="182" max="184" width="9.140625" style="20" hidden="1" customWidth="1"/>
    <col min="185" max="16384" width="9.140625" style="20" customWidth="1"/>
  </cols>
  <sheetData>
    <row r="1" spans="6:7" ht="21" thickBot="1">
      <c r="F1" s="7" t="s">
        <v>53</v>
      </c>
      <c r="G1" s="7"/>
    </row>
    <row r="2" spans="5:100" ht="17.25" customHeight="1" thickBot="1">
      <c r="E2" s="20">
        <v>1</v>
      </c>
      <c r="G2" s="21"/>
      <c r="H2" s="7"/>
      <c r="J2" s="20">
        <v>2</v>
      </c>
      <c r="O2" s="20">
        <v>3</v>
      </c>
      <c r="T2" s="25">
        <v>4</v>
      </c>
      <c r="Y2" s="25">
        <v>5</v>
      </c>
      <c r="AD2" s="20">
        <v>6</v>
      </c>
      <c r="AI2" s="20">
        <v>7</v>
      </c>
      <c r="AN2" s="20">
        <v>8</v>
      </c>
      <c r="AS2" s="20">
        <v>9</v>
      </c>
      <c r="AX2" s="20">
        <v>10</v>
      </c>
      <c r="BC2" s="20">
        <v>11</v>
      </c>
      <c r="BH2" s="20">
        <v>12</v>
      </c>
      <c r="BM2" s="20">
        <v>13</v>
      </c>
      <c r="BR2" s="20">
        <v>14</v>
      </c>
      <c r="BW2" s="20">
        <v>15</v>
      </c>
      <c r="CB2" s="20">
        <v>16</v>
      </c>
      <c r="CC2" s="238">
        <v>1.4</v>
      </c>
      <c r="CG2" s="20">
        <v>17</v>
      </c>
      <c r="CH2" s="242">
        <v>4.2</v>
      </c>
      <c r="CI2" s="244">
        <v>3.5</v>
      </c>
      <c r="CL2" s="20">
        <v>18</v>
      </c>
      <c r="CM2" s="250">
        <v>2.7</v>
      </c>
      <c r="CN2" s="251">
        <v>2.3</v>
      </c>
      <c r="CQ2" s="20">
        <v>19</v>
      </c>
      <c r="CV2" s="20">
        <v>20</v>
      </c>
    </row>
    <row r="3" spans="5:137" ht="2.25" customHeight="1" hidden="1" thickBot="1">
      <c r="E3" s="7">
        <v>1</v>
      </c>
      <c r="F3" s="7"/>
      <c r="G3" s="28"/>
      <c r="H3" s="7"/>
      <c r="I3" s="7"/>
      <c r="J3" s="7"/>
      <c r="K3" s="7">
        <v>2</v>
      </c>
      <c r="L3" s="7"/>
      <c r="M3" s="7"/>
      <c r="N3" s="7"/>
      <c r="O3" s="7">
        <v>3</v>
      </c>
      <c r="P3" s="7"/>
      <c r="Q3" s="7"/>
      <c r="R3" s="7"/>
      <c r="S3" s="7"/>
      <c r="T3" s="29">
        <v>4</v>
      </c>
      <c r="U3" s="29"/>
      <c r="V3" s="29"/>
      <c r="W3" s="29"/>
      <c r="X3" s="29"/>
      <c r="Y3" s="29"/>
      <c r="Z3" s="29">
        <v>5</v>
      </c>
      <c r="AA3" s="29"/>
      <c r="AB3" s="29"/>
      <c r="AC3" s="208"/>
      <c r="AD3" s="7">
        <v>6</v>
      </c>
      <c r="AE3" s="7"/>
      <c r="AF3" s="7"/>
      <c r="AG3" s="7"/>
      <c r="AH3" s="30"/>
      <c r="AI3" s="7">
        <v>7</v>
      </c>
      <c r="AJ3" s="7"/>
      <c r="AK3" s="7"/>
      <c r="AL3" s="7"/>
      <c r="AM3" s="30"/>
      <c r="AN3" s="7">
        <v>8</v>
      </c>
      <c r="AO3" s="7"/>
      <c r="AP3" s="147"/>
      <c r="AQ3" s="7"/>
      <c r="AR3" s="30"/>
      <c r="AS3" s="7">
        <v>9</v>
      </c>
      <c r="AT3" s="7"/>
      <c r="AU3" s="7"/>
      <c r="AV3" s="7"/>
      <c r="AW3" s="161">
        <v>3.3</v>
      </c>
      <c r="AX3" s="7">
        <v>10</v>
      </c>
      <c r="AY3" s="7"/>
      <c r="AZ3" s="148">
        <v>9.7</v>
      </c>
      <c r="BA3" s="7"/>
      <c r="BB3" s="30"/>
      <c r="BC3" s="7">
        <v>11</v>
      </c>
      <c r="BD3" s="7"/>
      <c r="BE3" s="7"/>
      <c r="BF3" s="7"/>
      <c r="BH3" s="7">
        <v>12</v>
      </c>
      <c r="BI3" s="7"/>
      <c r="BJ3" s="7"/>
      <c r="BK3" s="7"/>
      <c r="BL3" s="30"/>
      <c r="BM3" s="7">
        <v>13</v>
      </c>
      <c r="BN3" s="7"/>
      <c r="BO3" s="7"/>
      <c r="BP3" s="7"/>
      <c r="BQ3" s="7"/>
      <c r="BR3" s="7">
        <v>14</v>
      </c>
      <c r="BS3" s="7"/>
      <c r="BT3" s="45">
        <v>5.1</v>
      </c>
      <c r="BU3" s="7"/>
      <c r="BV3" s="7"/>
      <c r="BW3" s="7">
        <v>15</v>
      </c>
      <c r="BX3" s="7"/>
      <c r="BY3" s="7"/>
      <c r="BZ3" s="7">
        <v>6.2</v>
      </c>
      <c r="CB3" s="7">
        <v>16</v>
      </c>
      <c r="CC3" s="7"/>
      <c r="CD3" s="7"/>
      <c r="CE3" s="45">
        <v>2.9</v>
      </c>
      <c r="CF3" s="47"/>
      <c r="CG3" s="7">
        <v>17</v>
      </c>
      <c r="CL3" s="20">
        <v>18</v>
      </c>
      <c r="CM3" s="48">
        <v>4.6</v>
      </c>
      <c r="CN3" s="245">
        <v>4.4</v>
      </c>
      <c r="CQ3" s="20">
        <v>19</v>
      </c>
      <c r="CV3" s="20">
        <v>20</v>
      </c>
      <c r="DA3" s="20">
        <v>21</v>
      </c>
      <c r="DF3" s="20">
        <v>22</v>
      </c>
      <c r="DG3" s="159">
        <v>6.4</v>
      </c>
      <c r="DH3" s="20" t="s">
        <v>47</v>
      </c>
      <c r="DK3" s="20">
        <v>23</v>
      </c>
      <c r="DL3" s="159">
        <v>5.2</v>
      </c>
      <c r="EG3" s="7"/>
    </row>
    <row r="4" spans="1:121" ht="7.5" customHeight="1" hidden="1" thickBot="1">
      <c r="A4" s="31"/>
      <c r="C4" s="21"/>
      <c r="D4" s="21"/>
      <c r="E4" s="21"/>
      <c r="H4" s="21"/>
      <c r="I4" s="21"/>
      <c r="J4" s="21"/>
      <c r="N4" s="21"/>
      <c r="O4" s="21"/>
      <c r="P4" s="21"/>
      <c r="W4" s="32"/>
      <c r="X4" s="32"/>
      <c r="Y4" s="32"/>
      <c r="Z4" s="32"/>
      <c r="AA4" s="32"/>
      <c r="AB4" s="32"/>
      <c r="AC4" s="209"/>
      <c r="AD4" s="21"/>
      <c r="AY4" s="33"/>
      <c r="AZ4" s="33"/>
      <c r="BU4" s="25"/>
      <c r="CA4" s="166"/>
      <c r="CM4" s="48">
        <v>4.6</v>
      </c>
      <c r="CN4" s="245">
        <v>4.4</v>
      </c>
      <c r="DQ4" s="20">
        <v>9.7</v>
      </c>
    </row>
    <row r="5" spans="1:184" ht="78" customHeight="1" thickBot="1">
      <c r="A5" s="1"/>
      <c r="B5" s="2" t="s">
        <v>0</v>
      </c>
      <c r="C5" s="2" t="s">
        <v>1</v>
      </c>
      <c r="D5" s="3" t="s">
        <v>4</v>
      </c>
      <c r="E5" s="34" t="s">
        <v>54</v>
      </c>
      <c r="F5" s="34"/>
      <c r="G5" s="197"/>
      <c r="H5" s="197"/>
      <c r="I5" s="5">
        <v>3.47</v>
      </c>
      <c r="J5" s="34" t="s">
        <v>55</v>
      </c>
      <c r="K5" s="6"/>
      <c r="L5" s="34"/>
      <c r="M5" s="35"/>
      <c r="N5" s="198">
        <v>2.8</v>
      </c>
      <c r="O5" s="255" t="s">
        <v>56</v>
      </c>
      <c r="P5" s="9">
        <v>3.8</v>
      </c>
      <c r="Q5" s="202">
        <v>2.4</v>
      </c>
      <c r="R5" s="200">
        <v>2.8</v>
      </c>
      <c r="S5" s="140">
        <v>3.1</v>
      </c>
      <c r="T5" s="255" t="s">
        <v>57</v>
      </c>
      <c r="U5" s="10">
        <v>3.1</v>
      </c>
      <c r="V5" s="203">
        <v>10.5</v>
      </c>
      <c r="W5" s="11">
        <v>6.7</v>
      </c>
      <c r="X5" s="141">
        <v>2.9</v>
      </c>
      <c r="Y5" s="34" t="s">
        <v>73</v>
      </c>
      <c r="Z5" s="206">
        <v>4.4</v>
      </c>
      <c r="AA5" s="203">
        <v>1.9</v>
      </c>
      <c r="AB5" s="204"/>
      <c r="AC5" s="210">
        <v>6.3</v>
      </c>
      <c r="AD5" s="56" t="s">
        <v>58</v>
      </c>
      <c r="AE5" s="211">
        <v>4.5</v>
      </c>
      <c r="AF5" s="56"/>
      <c r="AG5" s="12">
        <v>7.9</v>
      </c>
      <c r="AH5" s="142">
        <v>6.4</v>
      </c>
      <c r="AI5" s="36" t="s">
        <v>59</v>
      </c>
      <c r="AJ5" s="149">
        <v>2.76</v>
      </c>
      <c r="AK5" s="212">
        <v>2.16</v>
      </c>
      <c r="AL5" s="143">
        <v>2.94</v>
      </c>
      <c r="AM5" s="144">
        <v>2.27</v>
      </c>
      <c r="AN5" s="36" t="s">
        <v>60</v>
      </c>
      <c r="AO5" s="149">
        <v>6.36</v>
      </c>
      <c r="AP5" s="213">
        <v>4.5</v>
      </c>
      <c r="AQ5" s="214">
        <v>3.34</v>
      </c>
      <c r="AR5" s="215">
        <v>3.23</v>
      </c>
      <c r="AS5" s="216" t="s">
        <v>61</v>
      </c>
      <c r="AT5" s="149">
        <v>7.49</v>
      </c>
      <c r="AU5" s="217">
        <v>11.54</v>
      </c>
      <c r="AV5" s="14">
        <v>4.57</v>
      </c>
      <c r="AW5" s="156"/>
      <c r="AX5" s="216" t="s">
        <v>62</v>
      </c>
      <c r="AY5" s="220">
        <v>8.78</v>
      </c>
      <c r="AZ5" s="221">
        <v>6.4</v>
      </c>
      <c r="BA5" s="14">
        <v>4.76</v>
      </c>
      <c r="BB5" s="15">
        <v>5.6</v>
      </c>
      <c r="BC5" s="18" t="s">
        <v>63</v>
      </c>
      <c r="BD5" s="149">
        <v>2.36</v>
      </c>
      <c r="BE5" s="225">
        <v>1.88</v>
      </c>
      <c r="BF5" s="226"/>
      <c r="BG5" s="37">
        <v>1.81</v>
      </c>
      <c r="BH5" s="18" t="s">
        <v>64</v>
      </c>
      <c r="BI5" s="227">
        <v>4.17</v>
      </c>
      <c r="BJ5" s="152">
        <v>6.41</v>
      </c>
      <c r="BK5" s="19">
        <v>7.75</v>
      </c>
      <c r="BL5" s="17">
        <v>4.91</v>
      </c>
      <c r="BM5" s="151" t="s">
        <v>65</v>
      </c>
      <c r="BN5" s="228">
        <v>5.99</v>
      </c>
      <c r="BO5" s="229">
        <v>5.22</v>
      </c>
      <c r="BP5" s="22">
        <v>3.96</v>
      </c>
      <c r="BQ5" s="230">
        <v>3.61</v>
      </c>
      <c r="BR5" s="153" t="s">
        <v>66</v>
      </c>
      <c r="BS5" s="232"/>
      <c r="BT5" s="153"/>
      <c r="BU5" s="23">
        <v>5.9</v>
      </c>
      <c r="BV5" s="16">
        <v>4</v>
      </c>
      <c r="BW5" s="153" t="s">
        <v>67</v>
      </c>
      <c r="BX5" s="154"/>
      <c r="BY5" s="233">
        <v>6.5</v>
      </c>
      <c r="BZ5" s="155">
        <v>7.5</v>
      </c>
      <c r="CA5" s="16">
        <v>6</v>
      </c>
      <c r="CB5" s="24" t="s">
        <v>68</v>
      </c>
      <c r="CC5" s="220">
        <v>1.7</v>
      </c>
      <c r="CD5" s="237">
        <v>2.1</v>
      </c>
      <c r="CE5" s="235">
        <v>3</v>
      </c>
      <c r="CF5" s="236">
        <v>2.4</v>
      </c>
      <c r="CG5" s="24" t="s">
        <v>69</v>
      </c>
      <c r="CH5" s="234">
        <v>7.1</v>
      </c>
      <c r="CI5" s="220">
        <v>6.7</v>
      </c>
      <c r="CJ5" s="239">
        <v>5.9</v>
      </c>
      <c r="CK5" s="240">
        <v>4.9</v>
      </c>
      <c r="CL5" s="24" t="s">
        <v>70</v>
      </c>
      <c r="CM5" s="48">
        <v>5.5</v>
      </c>
      <c r="CN5" s="245">
        <v>4.4</v>
      </c>
      <c r="CO5" s="246">
        <v>3.8</v>
      </c>
      <c r="CP5" s="248">
        <v>3.1</v>
      </c>
      <c r="CQ5" s="24" t="s">
        <v>71</v>
      </c>
      <c r="CR5" s="157"/>
      <c r="CS5" s="156">
        <v>3.79</v>
      </c>
      <c r="CT5" s="236">
        <v>4.11</v>
      </c>
      <c r="CU5" s="13">
        <v>6.24</v>
      </c>
      <c r="CV5" s="24" t="s">
        <v>72</v>
      </c>
      <c r="CW5" s="254">
        <v>3.68</v>
      </c>
      <c r="CX5" s="24"/>
      <c r="CY5" s="253">
        <v>4.19</v>
      </c>
      <c r="CZ5" s="13">
        <v>6.34</v>
      </c>
      <c r="DA5" s="17">
        <v>5.2</v>
      </c>
      <c r="DB5" s="174"/>
      <c r="DC5" s="153" t="s">
        <v>45</v>
      </c>
      <c r="DD5" s="155">
        <v>3.5</v>
      </c>
      <c r="DE5" s="158">
        <v>3</v>
      </c>
      <c r="DF5" s="38">
        <v>2.3</v>
      </c>
      <c r="DG5" s="167">
        <v>2.2</v>
      </c>
      <c r="DH5" s="153" t="s">
        <v>46</v>
      </c>
      <c r="DI5" s="155">
        <v>9.2</v>
      </c>
      <c r="DJ5" s="158">
        <v>6.7</v>
      </c>
      <c r="DK5" s="38">
        <v>5.7</v>
      </c>
      <c r="DL5" s="167">
        <v>5.4</v>
      </c>
      <c r="DM5" s="153" t="s">
        <v>48</v>
      </c>
      <c r="DN5" s="155">
        <v>7.1</v>
      </c>
      <c r="DO5" s="158">
        <v>6.7</v>
      </c>
      <c r="DP5" s="38">
        <v>5</v>
      </c>
      <c r="DQ5" s="167">
        <v>4.2</v>
      </c>
      <c r="DR5" s="153" t="s">
        <v>50</v>
      </c>
      <c r="DS5" s="155">
        <v>6.6</v>
      </c>
      <c r="DT5" s="158">
        <v>5.6</v>
      </c>
      <c r="DU5" s="38">
        <v>4.1</v>
      </c>
      <c r="DV5" s="167">
        <v>3.3</v>
      </c>
      <c r="DW5" s="153" t="s">
        <v>51</v>
      </c>
      <c r="DX5" s="155">
        <v>2.9</v>
      </c>
      <c r="DY5" s="158">
        <v>3</v>
      </c>
      <c r="DZ5" s="38">
        <v>2.5</v>
      </c>
      <c r="EA5" s="192">
        <v>1.9</v>
      </c>
      <c r="EB5" s="153" t="s">
        <v>52</v>
      </c>
      <c r="EC5" s="155">
        <v>4</v>
      </c>
      <c r="ED5" s="156"/>
      <c r="EE5" s="38">
        <v>2.7</v>
      </c>
      <c r="EF5" s="192"/>
      <c r="EG5" s="279">
        <v>1</v>
      </c>
      <c r="EH5" s="293">
        <v>2</v>
      </c>
      <c r="EI5" s="294">
        <v>3</v>
      </c>
      <c r="EJ5" s="4">
        <v>4</v>
      </c>
      <c r="EK5" s="4">
        <v>5</v>
      </c>
      <c r="EL5" s="39">
        <v>6</v>
      </c>
      <c r="EM5" s="39">
        <v>7</v>
      </c>
      <c r="EN5" s="39">
        <v>8</v>
      </c>
      <c r="EO5" s="39">
        <v>9</v>
      </c>
      <c r="EP5" s="39">
        <v>10</v>
      </c>
      <c r="EQ5" s="39">
        <v>11</v>
      </c>
      <c r="ER5" s="39">
        <v>12</v>
      </c>
      <c r="ES5" s="39">
        <v>13</v>
      </c>
      <c r="ET5" s="39">
        <v>14</v>
      </c>
      <c r="EU5" s="39">
        <v>15</v>
      </c>
      <c r="EV5" s="39">
        <v>16</v>
      </c>
      <c r="EW5" s="40">
        <v>17</v>
      </c>
      <c r="EX5" s="40">
        <v>18</v>
      </c>
      <c r="EY5" s="40">
        <v>19</v>
      </c>
      <c r="EZ5" s="295">
        <v>20</v>
      </c>
      <c r="FA5" s="300" t="s">
        <v>29</v>
      </c>
      <c r="FB5" s="41">
        <v>22</v>
      </c>
      <c r="FC5" s="41">
        <v>23</v>
      </c>
      <c r="FD5" s="41">
        <v>24</v>
      </c>
      <c r="FE5" s="41">
        <v>25</v>
      </c>
      <c r="FF5" s="196">
        <v>26</v>
      </c>
      <c r="FG5" s="195" t="s">
        <v>29</v>
      </c>
      <c r="FH5" s="180" t="s">
        <v>74</v>
      </c>
      <c r="FI5" s="185" t="s">
        <v>30</v>
      </c>
      <c r="FJ5" s="8">
        <v>1</v>
      </c>
      <c r="FK5" s="4">
        <v>2</v>
      </c>
      <c r="FL5" s="4">
        <v>3</v>
      </c>
      <c r="FM5" s="4">
        <v>4</v>
      </c>
      <c r="FN5" s="4">
        <v>5</v>
      </c>
      <c r="FO5" s="39">
        <v>6</v>
      </c>
      <c r="FP5" s="39">
        <v>7</v>
      </c>
      <c r="FQ5" s="39">
        <v>8</v>
      </c>
      <c r="FR5" s="39">
        <v>9</v>
      </c>
      <c r="FS5" s="39">
        <v>10</v>
      </c>
      <c r="FT5" s="39">
        <v>11</v>
      </c>
      <c r="FU5" s="39">
        <v>12</v>
      </c>
      <c r="FV5" s="43">
        <v>13</v>
      </c>
      <c r="FW5" s="256" t="s">
        <v>26</v>
      </c>
      <c r="FX5" s="265" t="s">
        <v>30</v>
      </c>
      <c r="GA5" s="42" t="s">
        <v>33</v>
      </c>
      <c r="GB5" s="42" t="s">
        <v>34</v>
      </c>
    </row>
    <row r="6" spans="1:183" s="7" customFormat="1" ht="52.5" customHeight="1">
      <c r="A6" s="50"/>
      <c r="B6" s="51"/>
      <c r="C6" s="51"/>
      <c r="D6" s="52" t="s">
        <v>3</v>
      </c>
      <c r="E6" s="53" t="s">
        <v>2</v>
      </c>
      <c r="F6" s="54" t="s">
        <v>22</v>
      </c>
      <c r="G6" s="55" t="s">
        <v>20</v>
      </c>
      <c r="H6" s="56" t="s">
        <v>24</v>
      </c>
      <c r="I6" s="57" t="s">
        <v>5</v>
      </c>
      <c r="J6" s="58" t="s">
        <v>2</v>
      </c>
      <c r="K6" s="55" t="s">
        <v>22</v>
      </c>
      <c r="L6" s="55" t="s">
        <v>23</v>
      </c>
      <c r="M6" s="55" t="s">
        <v>21</v>
      </c>
      <c r="N6" s="59" t="s">
        <v>5</v>
      </c>
      <c r="O6" s="60" t="s">
        <v>2</v>
      </c>
      <c r="P6" s="51" t="s">
        <v>6</v>
      </c>
      <c r="Q6" s="51" t="s">
        <v>2</v>
      </c>
      <c r="R6" s="55" t="s">
        <v>21</v>
      </c>
      <c r="S6" s="59" t="s">
        <v>5</v>
      </c>
      <c r="T6" s="61" t="s">
        <v>2</v>
      </c>
      <c r="U6" s="62" t="s">
        <v>6</v>
      </c>
      <c r="V6" s="62" t="s">
        <v>2</v>
      </c>
      <c r="W6" s="56" t="s">
        <v>21</v>
      </c>
      <c r="X6" s="63" t="s">
        <v>5</v>
      </c>
      <c r="Y6" s="64" t="s">
        <v>2</v>
      </c>
      <c r="Z6" s="62" t="s">
        <v>6</v>
      </c>
      <c r="AA6" s="62" t="s">
        <v>2</v>
      </c>
      <c r="AB6" s="56" t="s">
        <v>21</v>
      </c>
      <c r="AC6" s="82" t="s">
        <v>5</v>
      </c>
      <c r="AD6" s="51" t="s">
        <v>2</v>
      </c>
      <c r="AE6" s="51" t="s">
        <v>6</v>
      </c>
      <c r="AF6" s="51" t="s">
        <v>2</v>
      </c>
      <c r="AG6" s="55" t="s">
        <v>21</v>
      </c>
      <c r="AH6" s="65" t="s">
        <v>5</v>
      </c>
      <c r="AI6" s="51" t="s">
        <v>2</v>
      </c>
      <c r="AJ6" s="51" t="s">
        <v>6</v>
      </c>
      <c r="AK6" s="51" t="s">
        <v>2</v>
      </c>
      <c r="AL6" s="55" t="s">
        <v>21</v>
      </c>
      <c r="AM6" s="65" t="s">
        <v>5</v>
      </c>
      <c r="AN6" s="51" t="s">
        <v>2</v>
      </c>
      <c r="AO6" s="51" t="s">
        <v>6</v>
      </c>
      <c r="AP6" s="54" t="s">
        <v>25</v>
      </c>
      <c r="AQ6" s="55" t="s">
        <v>21</v>
      </c>
      <c r="AR6" s="65" t="s">
        <v>5</v>
      </c>
      <c r="AS6" s="51" t="s">
        <v>2</v>
      </c>
      <c r="AT6" s="55" t="s">
        <v>22</v>
      </c>
      <c r="AU6" s="55" t="s">
        <v>20</v>
      </c>
      <c r="AV6" s="55" t="s">
        <v>24</v>
      </c>
      <c r="AW6" s="162" t="s">
        <v>5</v>
      </c>
      <c r="AX6" s="51" t="s">
        <v>2</v>
      </c>
      <c r="AY6" s="55" t="s">
        <v>22</v>
      </c>
      <c r="AZ6" s="55" t="s">
        <v>20</v>
      </c>
      <c r="BA6" s="55" t="s">
        <v>21</v>
      </c>
      <c r="BB6" s="65" t="s">
        <v>5</v>
      </c>
      <c r="BC6" s="51" t="s">
        <v>2</v>
      </c>
      <c r="BD6" s="55" t="s">
        <v>22</v>
      </c>
      <c r="BE6" s="55" t="s">
        <v>20</v>
      </c>
      <c r="BF6" s="55" t="s">
        <v>21</v>
      </c>
      <c r="BG6" s="66" t="s">
        <v>5</v>
      </c>
      <c r="BH6" s="51" t="s">
        <v>2</v>
      </c>
      <c r="BI6" s="55" t="s">
        <v>22</v>
      </c>
      <c r="BJ6" s="55" t="s">
        <v>20</v>
      </c>
      <c r="BK6" s="55" t="s">
        <v>21</v>
      </c>
      <c r="BL6" s="67" t="s">
        <v>5</v>
      </c>
      <c r="BM6" s="50" t="s">
        <v>2</v>
      </c>
      <c r="BN6" s="55" t="s">
        <v>22</v>
      </c>
      <c r="BO6" s="67" t="s">
        <v>20</v>
      </c>
      <c r="BP6" s="67" t="s">
        <v>21</v>
      </c>
      <c r="BQ6" s="65" t="s">
        <v>5</v>
      </c>
      <c r="BR6" s="51" t="s">
        <v>2</v>
      </c>
      <c r="BS6" s="55" t="s">
        <v>22</v>
      </c>
      <c r="BT6" s="55" t="s">
        <v>20</v>
      </c>
      <c r="BU6" s="55" t="s">
        <v>21</v>
      </c>
      <c r="BV6" s="51" t="s">
        <v>5</v>
      </c>
      <c r="BW6" s="51" t="s">
        <v>2</v>
      </c>
      <c r="BX6" s="55" t="s">
        <v>22</v>
      </c>
      <c r="BY6" s="55" t="s">
        <v>20</v>
      </c>
      <c r="BZ6" s="55" t="s">
        <v>21</v>
      </c>
      <c r="CA6" s="162" t="s">
        <v>5</v>
      </c>
      <c r="CB6" s="51" t="s">
        <v>2</v>
      </c>
      <c r="CC6" s="55" t="s">
        <v>22</v>
      </c>
      <c r="CD6" s="55" t="s">
        <v>20</v>
      </c>
      <c r="CE6" s="55" t="s">
        <v>21</v>
      </c>
      <c r="CF6" s="65" t="s">
        <v>5</v>
      </c>
      <c r="CG6" s="51" t="s">
        <v>2</v>
      </c>
      <c r="CH6" s="55" t="s">
        <v>22</v>
      </c>
      <c r="CI6" s="55" t="s">
        <v>20</v>
      </c>
      <c r="CJ6" s="55" t="s">
        <v>21</v>
      </c>
      <c r="CK6" s="65" t="s">
        <v>5</v>
      </c>
      <c r="CL6" s="51" t="s">
        <v>2</v>
      </c>
      <c r="CM6" s="55" t="s">
        <v>22</v>
      </c>
      <c r="CN6" s="55" t="s">
        <v>20</v>
      </c>
      <c r="CO6" s="55" t="s">
        <v>21</v>
      </c>
      <c r="CP6" s="51" t="s">
        <v>5</v>
      </c>
      <c r="CQ6" s="51" t="s">
        <v>2</v>
      </c>
      <c r="CR6" s="55" t="s">
        <v>22</v>
      </c>
      <c r="CS6" s="55" t="s">
        <v>20</v>
      </c>
      <c r="CT6" s="55" t="s">
        <v>21</v>
      </c>
      <c r="CU6" s="67" t="s">
        <v>5</v>
      </c>
      <c r="CV6" s="51" t="s">
        <v>2</v>
      </c>
      <c r="CW6" s="55" t="s">
        <v>22</v>
      </c>
      <c r="CX6" s="55" t="s">
        <v>20</v>
      </c>
      <c r="CY6" s="55" t="s">
        <v>21</v>
      </c>
      <c r="CZ6" s="175" t="s">
        <v>5</v>
      </c>
      <c r="DA6" s="51" t="s">
        <v>2</v>
      </c>
      <c r="DB6" s="55" t="s">
        <v>22</v>
      </c>
      <c r="DC6" s="55" t="s">
        <v>20</v>
      </c>
      <c r="DD6" s="55" t="s">
        <v>21</v>
      </c>
      <c r="DE6" s="162" t="s">
        <v>5</v>
      </c>
      <c r="DF6" s="51" t="s">
        <v>2</v>
      </c>
      <c r="DG6" s="55" t="s">
        <v>22</v>
      </c>
      <c r="DH6" s="55" t="s">
        <v>20</v>
      </c>
      <c r="DI6" s="55" t="s">
        <v>21</v>
      </c>
      <c r="DJ6" s="162" t="s">
        <v>5</v>
      </c>
      <c r="DK6" s="51" t="s">
        <v>2</v>
      </c>
      <c r="DL6" s="55" t="s">
        <v>22</v>
      </c>
      <c r="DM6" s="55" t="s">
        <v>20</v>
      </c>
      <c r="DN6" s="55" t="s">
        <v>21</v>
      </c>
      <c r="DO6" s="162" t="s">
        <v>5</v>
      </c>
      <c r="DP6" s="51" t="s">
        <v>2</v>
      </c>
      <c r="DQ6" s="55" t="s">
        <v>22</v>
      </c>
      <c r="DR6" s="55" t="s">
        <v>20</v>
      </c>
      <c r="DS6" s="55" t="s">
        <v>21</v>
      </c>
      <c r="DT6" s="162" t="s">
        <v>5</v>
      </c>
      <c r="DU6" s="51" t="s">
        <v>2</v>
      </c>
      <c r="DV6" s="55" t="s">
        <v>22</v>
      </c>
      <c r="DW6" s="55" t="s">
        <v>20</v>
      </c>
      <c r="DX6" s="55" t="s">
        <v>21</v>
      </c>
      <c r="DY6" s="191" t="s">
        <v>5</v>
      </c>
      <c r="DZ6" s="51" t="s">
        <v>2</v>
      </c>
      <c r="EA6" s="55" t="s">
        <v>22</v>
      </c>
      <c r="EB6" s="55" t="s">
        <v>20</v>
      </c>
      <c r="EC6" s="55" t="s">
        <v>21</v>
      </c>
      <c r="ED6" s="191" t="s">
        <v>5</v>
      </c>
      <c r="EE6" s="68"/>
      <c r="EF6" s="258"/>
      <c r="EG6" s="60"/>
      <c r="EH6" s="6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280"/>
      <c r="FA6" s="269"/>
      <c r="FB6" s="49"/>
      <c r="FC6" s="194"/>
      <c r="FD6" s="49"/>
      <c r="FE6" s="187"/>
      <c r="FF6" s="70"/>
      <c r="FG6" s="184"/>
      <c r="FH6" s="263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2"/>
      <c r="FV6" s="72"/>
      <c r="FW6" s="257" t="s">
        <v>31</v>
      </c>
      <c r="FX6" s="67"/>
      <c r="FY6" s="51"/>
      <c r="FZ6" s="51"/>
      <c r="GA6" s="73"/>
    </row>
    <row r="7" spans="1:183" s="7" customFormat="1" ht="21">
      <c r="A7" s="50">
        <v>1</v>
      </c>
      <c r="B7" s="51" t="s">
        <v>43</v>
      </c>
      <c r="C7" s="51">
        <v>1982</v>
      </c>
      <c r="D7" s="74">
        <v>2.3148148148148147E-05</v>
      </c>
      <c r="E7" s="101">
        <v>0.023136574074074077</v>
      </c>
      <c r="F7" s="75">
        <f>D7*$I$5</f>
        <v>8.032407407407408E-05</v>
      </c>
      <c r="G7" s="85">
        <f>E7-F7</f>
        <v>0.023056250000000004</v>
      </c>
      <c r="H7" s="80">
        <f>G7/$I$5</f>
        <v>0.006644452449567724</v>
      </c>
      <c r="I7" s="91">
        <v>5</v>
      </c>
      <c r="J7" s="139">
        <v>0.03090277777777778</v>
      </c>
      <c r="K7" s="77">
        <f>D7*$N$5</f>
        <v>6.48148148148148E-05</v>
      </c>
      <c r="L7" s="93">
        <f>J7-K7</f>
        <v>0.030837962962962963</v>
      </c>
      <c r="M7" s="93">
        <f aca="true" t="shared" si="0" ref="M7:M12">L7/$N$5</f>
        <v>0.011013558201058201</v>
      </c>
      <c r="N7" s="78">
        <v>3</v>
      </c>
      <c r="O7" s="96">
        <v>0.022337962962962962</v>
      </c>
      <c r="P7" s="77">
        <f>D7*$P$5</f>
        <v>8.796296296296296E-05</v>
      </c>
      <c r="Q7" s="77">
        <f>O7-P7</f>
        <v>0.02225</v>
      </c>
      <c r="R7" s="77">
        <f>Q7/$P$5</f>
        <v>0.005855263157894737</v>
      </c>
      <c r="S7" s="78">
        <v>2</v>
      </c>
      <c r="T7" s="76">
        <v>0.08199074074074074</v>
      </c>
      <c r="U7" s="80">
        <f>D7*$V$5</f>
        <v>0.00024305555555555555</v>
      </c>
      <c r="V7" s="80">
        <f>T7-U7</f>
        <v>0.08174768518518519</v>
      </c>
      <c r="W7" s="80">
        <f>V7/$V$5</f>
        <v>0.007785493827160494</v>
      </c>
      <c r="X7" s="81">
        <v>9</v>
      </c>
      <c r="Y7" s="97">
        <v>0.03460648148148148</v>
      </c>
      <c r="Z7" s="80">
        <f>D7*$AC$5</f>
        <v>0.00014583333333333332</v>
      </c>
      <c r="AA7" s="80">
        <f>Y7-Z7</f>
        <v>0.03446064814814815</v>
      </c>
      <c r="AB7" s="80">
        <f>AA7/$AC$5</f>
        <v>0.0054699441504997065</v>
      </c>
      <c r="AC7" s="82">
        <v>5</v>
      </c>
      <c r="AD7" s="86">
        <v>0.035381944444444445</v>
      </c>
      <c r="AE7" s="77">
        <f>D7*$AH$5</f>
        <v>0.00014814814814814815</v>
      </c>
      <c r="AF7" s="77">
        <f>AD7-AE7</f>
        <v>0.0352337962962963</v>
      </c>
      <c r="AG7" s="77">
        <f>AF7/$AH$5</f>
        <v>0.005505280671296296</v>
      </c>
      <c r="AH7" s="65">
        <v>3</v>
      </c>
      <c r="AI7" s="89">
        <v>0.018784722222222223</v>
      </c>
      <c r="AJ7" s="77">
        <f>D7*$AL$5</f>
        <v>6.805555555555555E-05</v>
      </c>
      <c r="AK7" s="77">
        <f>AI7-AJ7</f>
        <v>0.01871666666666667</v>
      </c>
      <c r="AL7" s="80">
        <f>AK7/$AL$5</f>
        <v>0.006366213151927438</v>
      </c>
      <c r="AM7" s="65">
        <v>1</v>
      </c>
      <c r="AN7" s="87">
        <v>0.04358796296296297</v>
      </c>
      <c r="AO7" s="77">
        <f>D7*$AO$5</f>
        <v>0.00014722222222222223</v>
      </c>
      <c r="AP7" s="77">
        <f>AN7-AO7</f>
        <v>0.043440740740740745</v>
      </c>
      <c r="AQ7" s="77">
        <f>AP7/$AO$5</f>
        <v>0.006830305147915211</v>
      </c>
      <c r="AR7" s="65">
        <v>3</v>
      </c>
      <c r="AS7" s="87">
        <v>0.049340277777777775</v>
      </c>
      <c r="AT7" s="75">
        <f>D7*$AT$5</f>
        <v>0.00017337962962962964</v>
      </c>
      <c r="AU7" s="85">
        <f>AS7-AT7</f>
        <v>0.04916689814814815</v>
      </c>
      <c r="AV7" s="77">
        <f>AU7/$AT$5</f>
        <v>0.006564338871581862</v>
      </c>
      <c r="AW7" s="162">
        <v>2</v>
      </c>
      <c r="AX7" s="87">
        <v>0.059618055555555556</v>
      </c>
      <c r="AY7" s="77">
        <f>D7*$AY$5</f>
        <v>0.0002032407407407407</v>
      </c>
      <c r="AZ7" s="85">
        <f>AX7-AY7</f>
        <v>0.059414814814814816</v>
      </c>
      <c r="BA7" s="77">
        <f>AZ7/$AY$5</f>
        <v>0.006767063190753397</v>
      </c>
      <c r="BB7" s="65">
        <v>4</v>
      </c>
      <c r="BC7" s="87">
        <v>0.01605324074074074</v>
      </c>
      <c r="BD7" s="77">
        <f>D7*$BD$5</f>
        <v>5.4629629629629624E-05</v>
      </c>
      <c r="BE7" s="85">
        <f>BC7-BD7</f>
        <v>0.01599861111111111</v>
      </c>
      <c r="BF7" s="77">
        <f>BE7/$BD$5</f>
        <v>0.006779072504708098</v>
      </c>
      <c r="BG7" s="66">
        <v>2</v>
      </c>
      <c r="BH7" s="99">
        <v>0.06519675925925926</v>
      </c>
      <c r="BI7" s="77">
        <f>D7*$BK$5</f>
        <v>0.00017939814814814815</v>
      </c>
      <c r="BJ7" s="85">
        <f>BH7-BI7</f>
        <v>0.06501736111111112</v>
      </c>
      <c r="BK7" s="77">
        <f>BJ7/$BK$5</f>
        <v>0.008389336917562724</v>
      </c>
      <c r="BL7" s="67">
        <v>6</v>
      </c>
      <c r="BM7" s="100">
        <v>0.04755787037037037</v>
      </c>
      <c r="BN7" s="77">
        <f>D7*$BN$5</f>
        <v>0.0001386574074074074</v>
      </c>
      <c r="BO7" s="85">
        <f>BM7-BN7</f>
        <v>0.04741921296296296</v>
      </c>
      <c r="BP7" s="85">
        <f>BO7/$BN$5</f>
        <v>0.007916396154083967</v>
      </c>
      <c r="BQ7" s="65">
        <v>8</v>
      </c>
      <c r="BR7" s="87">
        <v>0.03878472222222223</v>
      </c>
      <c r="BS7" s="77">
        <f>D7*$BU$5</f>
        <v>0.0001365740740740741</v>
      </c>
      <c r="BT7" s="85">
        <f>BR7-BS7</f>
        <v>0.038648148148148154</v>
      </c>
      <c r="BU7" s="77">
        <f>BT7/$BU$5</f>
        <v>0.00655053358443189</v>
      </c>
      <c r="BV7" s="65">
        <v>1</v>
      </c>
      <c r="BW7" s="84">
        <v>0.057129629629629634</v>
      </c>
      <c r="BX7" s="77">
        <f>D7*$BZ$5</f>
        <v>0.0001736111111111111</v>
      </c>
      <c r="BY7" s="85">
        <f>BW7-BX7</f>
        <v>0.056956018518518524</v>
      </c>
      <c r="BZ7" s="77">
        <f>BY7/$BZ$5</f>
        <v>0.007594135802469136</v>
      </c>
      <c r="CA7" s="162">
        <v>2</v>
      </c>
      <c r="CB7" s="89">
        <v>0.017731481481481483</v>
      </c>
      <c r="CC7" s="77">
        <f>D7*$CE$5</f>
        <v>6.944444444444444E-05</v>
      </c>
      <c r="CD7" s="85">
        <f>CB7-CC7</f>
        <v>0.01766203703703704</v>
      </c>
      <c r="CE7" s="77">
        <f>CD7/$CE$5</f>
        <v>0.005887345679012346</v>
      </c>
      <c r="CF7" s="65">
        <v>3</v>
      </c>
      <c r="CG7" s="89">
        <v>0.044328703703703703</v>
      </c>
      <c r="CH7" s="77">
        <f>D7*$CH$5</f>
        <v>0.00016435185185185183</v>
      </c>
      <c r="CI7" s="85">
        <f>CG7-CH7</f>
        <v>0.04416435185185185</v>
      </c>
      <c r="CJ7" s="77">
        <f>CI7/$CH$5</f>
        <v>0.006220331246739697</v>
      </c>
      <c r="CK7" s="162">
        <v>4</v>
      </c>
      <c r="CL7" s="102">
        <v>0.0375462962962963</v>
      </c>
      <c r="CM7" s="77">
        <f>D7*$CM$5</f>
        <v>0.0001273148148148148</v>
      </c>
      <c r="CN7" s="85">
        <f>CL7-CM7</f>
        <v>0.037418981481481484</v>
      </c>
      <c r="CO7" s="77">
        <f>CN7/$CM$5</f>
        <v>0.006803451178451179</v>
      </c>
      <c r="CP7" s="163">
        <v>4</v>
      </c>
      <c r="CQ7" s="88">
        <v>0.04476851851851852</v>
      </c>
      <c r="CR7" s="77">
        <f>D7*$CU$5</f>
        <v>0.00014444444444444444</v>
      </c>
      <c r="CS7" s="85">
        <f>CQ7-CR7</f>
        <v>0.04462407407407407</v>
      </c>
      <c r="CT7" s="77">
        <f>CS7/$CU$5</f>
        <v>0.007151293922127255</v>
      </c>
      <c r="CU7" s="169">
        <v>2</v>
      </c>
      <c r="CV7" s="88">
        <v>0.05195601851851852</v>
      </c>
      <c r="CW7" s="77">
        <f>D7*$CZ$5</f>
        <v>0.00014675925925925924</v>
      </c>
      <c r="CX7" s="85">
        <f>CV7-CW7</f>
        <v>0.05180925925925926</v>
      </c>
      <c r="CY7" s="77">
        <f>CX7/$CZ$5</f>
        <v>0.00817180745414184</v>
      </c>
      <c r="CZ7" s="175">
        <v>1</v>
      </c>
      <c r="DA7" s="84">
        <v>0.02238425925925926</v>
      </c>
      <c r="DB7" s="77">
        <f>D7*$DD$5</f>
        <v>8.101851851851852E-05</v>
      </c>
      <c r="DC7" s="85">
        <f>DA7-DB7</f>
        <v>0.02230324074074074</v>
      </c>
      <c r="DD7" s="77">
        <f>DC7/$DD$5</f>
        <v>0.006372354497354497</v>
      </c>
      <c r="DE7" s="162">
        <v>3</v>
      </c>
      <c r="DF7" s="84">
        <v>0.05917824074074074</v>
      </c>
      <c r="DG7" s="77">
        <f>D7*$DI$5</f>
        <v>0.00021296296296296295</v>
      </c>
      <c r="DH7" s="85">
        <f>DF7-DG7</f>
        <v>0.058965277777777776</v>
      </c>
      <c r="DI7" s="77">
        <f>DH7/$DI$5</f>
        <v>0.006409269323671498</v>
      </c>
      <c r="DJ7" s="162">
        <v>8</v>
      </c>
      <c r="DK7" s="84">
        <v>0.06108796296296296</v>
      </c>
      <c r="DL7" s="77">
        <f>I7*$DN$5</f>
        <v>35.5</v>
      </c>
      <c r="DM7" s="85">
        <f>DK7-DL7</f>
        <v>-35.438912037037035</v>
      </c>
      <c r="DN7" s="77">
        <f>DM7/$DN$5</f>
        <v>-4.9913960615545125</v>
      </c>
      <c r="DO7" s="162">
        <v>9</v>
      </c>
      <c r="DP7" s="84">
        <v>0.041840277777777775</v>
      </c>
      <c r="DQ7" s="77">
        <f>D7*$DS$5</f>
        <v>0.00015277777777777777</v>
      </c>
      <c r="DR7" s="85">
        <f>DP7-DQ7</f>
        <v>0.041687499999999995</v>
      </c>
      <c r="DS7" s="77">
        <f>DR7/$DS$5</f>
        <v>0.006316287878787879</v>
      </c>
      <c r="DT7" s="162">
        <v>5</v>
      </c>
      <c r="DU7" s="84">
        <v>0.014398148148148148</v>
      </c>
      <c r="DV7" s="77">
        <f>D7*$DN$5</f>
        <v>0.00016435185185185183</v>
      </c>
      <c r="DW7" s="85">
        <f>DU7-DV7</f>
        <v>0.014233796296296296</v>
      </c>
      <c r="DX7" s="77">
        <f>DW7/$DX$5</f>
        <v>0.004908205619412516</v>
      </c>
      <c r="DY7" s="191">
        <v>4</v>
      </c>
      <c r="DZ7" s="84">
        <v>0.021747685185185186</v>
      </c>
      <c r="EA7" s="77">
        <f>I7*$DN$5</f>
        <v>35.5</v>
      </c>
      <c r="EB7" s="85">
        <f>DZ7-EA7</f>
        <v>-35.47825231481482</v>
      </c>
      <c r="EC7" s="77">
        <f>EB7/$DX$5</f>
        <v>-12.233880108556834</v>
      </c>
      <c r="ED7" s="191">
        <v>4</v>
      </c>
      <c r="EE7" s="51"/>
      <c r="EF7" s="259">
        <v>6</v>
      </c>
      <c r="EG7" s="296">
        <v>5</v>
      </c>
      <c r="EH7" s="65">
        <v>3</v>
      </c>
      <c r="EI7" s="65">
        <v>2</v>
      </c>
      <c r="EJ7" s="267">
        <v>9</v>
      </c>
      <c r="EK7" s="267">
        <v>5</v>
      </c>
      <c r="EL7" s="65">
        <v>3</v>
      </c>
      <c r="EM7" s="65">
        <v>1</v>
      </c>
      <c r="EN7" s="65">
        <v>3</v>
      </c>
      <c r="EO7" s="162">
        <v>2</v>
      </c>
      <c r="EP7" s="267">
        <v>4</v>
      </c>
      <c r="EQ7" s="66">
        <v>2</v>
      </c>
      <c r="ER7" s="268">
        <v>6</v>
      </c>
      <c r="ES7" s="267">
        <v>8</v>
      </c>
      <c r="ET7" s="65">
        <v>1</v>
      </c>
      <c r="EU7" s="162">
        <v>2</v>
      </c>
      <c r="EV7" s="65">
        <v>3</v>
      </c>
      <c r="EW7" s="162">
        <v>4</v>
      </c>
      <c r="EX7" s="163">
        <v>4</v>
      </c>
      <c r="EY7" s="169">
        <v>2</v>
      </c>
      <c r="EZ7" s="281">
        <v>1</v>
      </c>
      <c r="FA7" s="270">
        <v>20</v>
      </c>
      <c r="FB7" s="168"/>
      <c r="FC7" s="193"/>
      <c r="FD7" s="168"/>
      <c r="FE7" s="188"/>
      <c r="FF7" s="222"/>
      <c r="FG7" s="168"/>
      <c r="FH7" s="264">
        <f>EH7+EI7+EL7+EM7+EN7+EO7+EQ7+ET7+EU7+EV7+EW7+EX7+EY7+EZ7</f>
        <v>33</v>
      </c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2"/>
      <c r="FV7" s="72"/>
      <c r="FW7" s="257"/>
      <c r="FX7" s="266">
        <v>3</v>
      </c>
      <c r="FY7" s="51"/>
      <c r="FZ7" s="51"/>
      <c r="GA7" s="73"/>
    </row>
    <row r="8" spans="1:183" s="7" customFormat="1" ht="20.25">
      <c r="A8" s="50">
        <v>2</v>
      </c>
      <c r="B8" s="51" t="s">
        <v>39</v>
      </c>
      <c r="C8" s="51">
        <v>1980</v>
      </c>
      <c r="D8" s="74">
        <v>6.944444444444444E-05</v>
      </c>
      <c r="E8" s="76"/>
      <c r="F8" s="75"/>
      <c r="G8" s="85"/>
      <c r="H8" s="80"/>
      <c r="I8" s="57"/>
      <c r="J8" s="199"/>
      <c r="K8" s="77"/>
      <c r="L8" s="93"/>
      <c r="M8" s="93"/>
      <c r="N8" s="59"/>
      <c r="O8" s="76"/>
      <c r="P8" s="77"/>
      <c r="Q8" s="77"/>
      <c r="R8" s="77"/>
      <c r="S8" s="78"/>
      <c r="T8" s="76"/>
      <c r="U8" s="80"/>
      <c r="V8" s="80"/>
      <c r="W8" s="80"/>
      <c r="X8" s="81"/>
      <c r="Y8" s="76"/>
      <c r="Z8" s="80"/>
      <c r="AA8" s="80"/>
      <c r="AB8" s="80"/>
      <c r="AC8" s="82"/>
      <c r="AD8" s="89"/>
      <c r="AE8" s="77"/>
      <c r="AF8" s="77"/>
      <c r="AG8" s="77"/>
      <c r="AH8" s="65"/>
      <c r="AI8" s="89"/>
      <c r="AJ8" s="77"/>
      <c r="AK8" s="77"/>
      <c r="AL8" s="80"/>
      <c r="AM8" s="65"/>
      <c r="AN8" s="89"/>
      <c r="AO8" s="77"/>
      <c r="AP8" s="77"/>
      <c r="AQ8" s="77"/>
      <c r="AR8" s="65"/>
      <c r="AS8" s="89"/>
      <c r="AT8" s="75"/>
      <c r="AU8" s="85"/>
      <c r="AV8" s="77"/>
      <c r="AW8" s="162"/>
      <c r="AX8" s="89"/>
      <c r="AY8" s="77"/>
      <c r="AZ8" s="85"/>
      <c r="BA8" s="77"/>
      <c r="BB8" s="65"/>
      <c r="BC8" s="89"/>
      <c r="BD8" s="77"/>
      <c r="BE8" s="85"/>
      <c r="BF8" s="77"/>
      <c r="BG8" s="66"/>
      <c r="BH8" s="51"/>
      <c r="BI8" s="55"/>
      <c r="BJ8" s="55"/>
      <c r="BK8" s="55"/>
      <c r="BL8" s="67"/>
      <c r="BM8" s="89"/>
      <c r="BN8" s="77"/>
      <c r="BO8" s="85"/>
      <c r="BP8" s="85"/>
      <c r="BQ8" s="65"/>
      <c r="BR8" s="87" t="s">
        <v>36</v>
      </c>
      <c r="BS8" s="77"/>
      <c r="BT8" s="85"/>
      <c r="BU8" s="77"/>
      <c r="BV8" s="65">
        <v>7</v>
      </c>
      <c r="BW8" s="89"/>
      <c r="BX8" s="77"/>
      <c r="BY8" s="85"/>
      <c r="BZ8" s="77"/>
      <c r="CA8" s="168"/>
      <c r="CB8" s="89">
        <v>0.021458333333333333</v>
      </c>
      <c r="CC8" s="77">
        <f>D8*$CE$5</f>
        <v>0.00020833333333333332</v>
      </c>
      <c r="CD8" s="85">
        <f>CB8-CC8</f>
        <v>0.021249999999999998</v>
      </c>
      <c r="CE8" s="77">
        <f>CD8/$CE$5</f>
        <v>0.007083333333333333</v>
      </c>
      <c r="CF8" s="65">
        <v>8</v>
      </c>
      <c r="CG8" s="89">
        <v>0.05572916666666666</v>
      </c>
      <c r="CH8" s="77">
        <f>D8*$CH$5</f>
        <v>0.0004930555555555555</v>
      </c>
      <c r="CI8" s="85">
        <f>CG8-CH8</f>
        <v>0.05523611111111111</v>
      </c>
      <c r="CJ8" s="77">
        <f>CI8/$CH$5</f>
        <v>0.007779733959311424</v>
      </c>
      <c r="CK8" s="162">
        <v>6</v>
      </c>
      <c r="CL8" s="102">
        <v>0.03665509259259259</v>
      </c>
      <c r="CM8" s="77">
        <f>D8*$CM$5</f>
        <v>0.00038194444444444446</v>
      </c>
      <c r="CN8" s="85">
        <f>CL8-CM8</f>
        <v>0.03627314814814815</v>
      </c>
      <c r="CO8" s="77">
        <f>CN8/$CM$5</f>
        <v>0.006595117845117846</v>
      </c>
      <c r="CP8" s="163">
        <v>3</v>
      </c>
      <c r="CQ8" s="51"/>
      <c r="CR8" s="55"/>
      <c r="CS8" s="55"/>
      <c r="CT8" s="55"/>
      <c r="CU8" s="169"/>
      <c r="CV8" s="51"/>
      <c r="CW8" s="77"/>
      <c r="CX8" s="55"/>
      <c r="CY8" s="55"/>
      <c r="CZ8" s="175"/>
      <c r="DA8" s="84"/>
      <c r="DB8" s="77"/>
      <c r="DC8" s="85"/>
      <c r="DD8" s="77"/>
      <c r="DE8" s="168"/>
      <c r="DF8" s="89"/>
      <c r="DG8" s="77"/>
      <c r="DH8" s="85"/>
      <c r="DI8" s="77"/>
      <c r="DJ8" s="168"/>
      <c r="DK8" s="84"/>
      <c r="DL8" s="77"/>
      <c r="DM8" s="85"/>
      <c r="DN8" s="77"/>
      <c r="DO8" s="168"/>
      <c r="DP8" s="89">
        <v>0.060787037037037035</v>
      </c>
      <c r="DQ8" s="77">
        <f>D8*$DQ$4</f>
        <v>0.000673611111111111</v>
      </c>
      <c r="DR8" s="85">
        <f>DP8-DQ8</f>
        <v>0.060113425925925924</v>
      </c>
      <c r="DS8" s="77">
        <f>DR8/$DQ$4</f>
        <v>0.006197260404734632</v>
      </c>
      <c r="DT8" s="168">
        <v>4</v>
      </c>
      <c r="DU8" s="84"/>
      <c r="DV8" s="77"/>
      <c r="DW8" s="85"/>
      <c r="DX8" s="77"/>
      <c r="DY8" s="193"/>
      <c r="DZ8" s="89"/>
      <c r="EA8" s="77"/>
      <c r="EB8" s="85"/>
      <c r="EC8" s="77"/>
      <c r="ED8" s="193"/>
      <c r="EE8" s="51"/>
      <c r="EF8" s="58"/>
      <c r="EG8" s="60"/>
      <c r="EH8" s="51"/>
      <c r="EI8" s="65"/>
      <c r="EJ8" s="82"/>
      <c r="EK8" s="82"/>
      <c r="EL8" s="65"/>
      <c r="EM8" s="65"/>
      <c r="EN8" s="65"/>
      <c r="EO8" s="162"/>
      <c r="EP8" s="65"/>
      <c r="EQ8" s="66"/>
      <c r="ER8" s="67"/>
      <c r="ES8" s="65"/>
      <c r="ET8" s="65">
        <v>7</v>
      </c>
      <c r="EU8" s="168"/>
      <c r="EV8" s="65">
        <v>8</v>
      </c>
      <c r="EW8" s="162">
        <v>6</v>
      </c>
      <c r="EX8" s="163">
        <v>3</v>
      </c>
      <c r="EY8" s="169"/>
      <c r="EZ8" s="281"/>
      <c r="FA8" s="270">
        <v>4</v>
      </c>
      <c r="FB8" s="168"/>
      <c r="FC8" s="193"/>
      <c r="FD8" s="168"/>
      <c r="FE8" s="188"/>
      <c r="FF8" s="223"/>
      <c r="FG8" s="224"/>
      <c r="FH8" s="263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2"/>
      <c r="FV8" s="72"/>
      <c r="FW8" s="257"/>
      <c r="FX8" s="266"/>
      <c r="FY8" s="51"/>
      <c r="FZ8" s="51"/>
      <c r="GA8" s="73"/>
    </row>
    <row r="9" spans="1:183" s="7" customFormat="1" ht="20.25">
      <c r="A9" s="50">
        <v>3</v>
      </c>
      <c r="B9" s="51" t="s">
        <v>35</v>
      </c>
      <c r="C9" s="51">
        <v>1980</v>
      </c>
      <c r="D9" s="74">
        <v>6.944444444444444E-05</v>
      </c>
      <c r="E9" s="76"/>
      <c r="F9" s="75"/>
      <c r="G9" s="85"/>
      <c r="H9" s="80"/>
      <c r="I9" s="91" t="s">
        <v>40</v>
      </c>
      <c r="J9" s="199"/>
      <c r="K9" s="77"/>
      <c r="L9" s="93"/>
      <c r="M9" s="93"/>
      <c r="N9" s="78"/>
      <c r="O9" s="60"/>
      <c r="P9" s="51"/>
      <c r="Q9" s="51"/>
      <c r="R9" s="77"/>
      <c r="S9" s="78"/>
      <c r="T9" s="76"/>
      <c r="U9" s="80"/>
      <c r="V9" s="80"/>
      <c r="W9" s="80"/>
      <c r="X9" s="81"/>
      <c r="Y9" s="97">
        <v>0.030763888888888886</v>
      </c>
      <c r="Z9" s="80">
        <f>D9*$AC$5</f>
        <v>0.0004375</v>
      </c>
      <c r="AA9" s="80">
        <f>Y9-Z9</f>
        <v>0.030326388888888885</v>
      </c>
      <c r="AB9" s="80">
        <f>AA9/$AC$5</f>
        <v>0.004813712522045855</v>
      </c>
      <c r="AC9" s="82">
        <v>1</v>
      </c>
      <c r="AD9" s="89">
        <v>0.04380787037037037</v>
      </c>
      <c r="AE9" s="77">
        <f>D9*$AH$5</f>
        <v>0.00044444444444444447</v>
      </c>
      <c r="AF9" s="77">
        <f>AD9-AE9</f>
        <v>0.04336342592592593</v>
      </c>
      <c r="AG9" s="77">
        <f>AF9/$AH$5</f>
        <v>0.006775535300925927</v>
      </c>
      <c r="AH9" s="65">
        <v>6</v>
      </c>
      <c r="AI9" s="89"/>
      <c r="AJ9" s="77"/>
      <c r="AK9" s="77"/>
      <c r="AL9" s="80"/>
      <c r="AM9" s="65"/>
      <c r="AN9" s="89"/>
      <c r="AO9" s="77"/>
      <c r="AP9" s="77"/>
      <c r="AQ9" s="77"/>
      <c r="AR9" s="65"/>
      <c r="AS9" s="89"/>
      <c r="AT9" s="75"/>
      <c r="AU9" s="85"/>
      <c r="AV9" s="77"/>
      <c r="AW9" s="162"/>
      <c r="AX9" s="87">
        <v>0.05465277777777777</v>
      </c>
      <c r="AY9" s="77">
        <f>D9*$AY$5</f>
        <v>0.0006097222222222222</v>
      </c>
      <c r="AZ9" s="85">
        <f>AX9-AY9</f>
        <v>0.05404305555555555</v>
      </c>
      <c r="BA9" s="77">
        <f>AZ9/$AY$5</f>
        <v>0.006155245507466464</v>
      </c>
      <c r="BB9" s="65">
        <v>3</v>
      </c>
      <c r="BC9" s="87">
        <v>0.01638888888888889</v>
      </c>
      <c r="BD9" s="77">
        <f>D9*$BD$5</f>
        <v>0.00016388888888888887</v>
      </c>
      <c r="BE9" s="85">
        <f>BC9-BD9</f>
        <v>0.016225</v>
      </c>
      <c r="BF9" s="77">
        <f>BE9/$BD$5</f>
        <v>0.006875</v>
      </c>
      <c r="BG9" s="66">
        <v>3</v>
      </c>
      <c r="BH9" s="99">
        <v>0.06241898148148148</v>
      </c>
      <c r="BI9" s="77">
        <f>D9*$BK$5</f>
        <v>0.0005381944444444444</v>
      </c>
      <c r="BJ9" s="85">
        <f>BH9-BI9</f>
        <v>0.06188078703703703</v>
      </c>
      <c r="BK9" s="77">
        <f>BJ9/$BK$5</f>
        <v>0.007984617682198327</v>
      </c>
      <c r="BL9" s="67">
        <v>5</v>
      </c>
      <c r="BM9" s="100">
        <v>0.04655092592592592</v>
      </c>
      <c r="BN9" s="77">
        <f>D9*$BN$5</f>
        <v>0.00041597222222222225</v>
      </c>
      <c r="BO9" s="85">
        <f>BM9-BN9</f>
        <v>0.0461349537037037</v>
      </c>
      <c r="BP9" s="85">
        <f>BO9/$BN$5</f>
        <v>0.007701995609967228</v>
      </c>
      <c r="BQ9" s="65">
        <v>7</v>
      </c>
      <c r="BR9" s="89"/>
      <c r="BS9" s="77"/>
      <c r="BT9" s="85"/>
      <c r="BU9" s="77"/>
      <c r="BV9" s="65"/>
      <c r="BW9" s="89"/>
      <c r="BX9" s="77"/>
      <c r="BY9" s="85"/>
      <c r="BZ9" s="77"/>
      <c r="CA9" s="168"/>
      <c r="CB9" s="51"/>
      <c r="CC9" s="55"/>
      <c r="CD9" s="55"/>
      <c r="CE9" s="55"/>
      <c r="CF9" s="65"/>
      <c r="CG9" s="89"/>
      <c r="CH9" s="77"/>
      <c r="CI9" s="85"/>
      <c r="CJ9" s="77"/>
      <c r="CK9" s="162"/>
      <c r="CL9" s="89"/>
      <c r="CM9" s="77"/>
      <c r="CN9" s="85"/>
      <c r="CO9" s="77"/>
      <c r="CP9" s="163"/>
      <c r="CQ9" s="89"/>
      <c r="CR9" s="77"/>
      <c r="CS9" s="85"/>
      <c r="CT9" s="77"/>
      <c r="CU9" s="169"/>
      <c r="CV9" s="89"/>
      <c r="CW9" s="77"/>
      <c r="CX9" s="85"/>
      <c r="CY9" s="77"/>
      <c r="CZ9" s="175"/>
      <c r="DA9" s="84"/>
      <c r="DB9" s="77"/>
      <c r="DC9" s="85"/>
      <c r="DD9" s="77"/>
      <c r="DE9" s="168"/>
      <c r="DF9" s="89"/>
      <c r="DG9" s="77"/>
      <c r="DH9" s="85"/>
      <c r="DI9" s="77"/>
      <c r="DJ9" s="168"/>
      <c r="DK9" s="84"/>
      <c r="DL9" s="77"/>
      <c r="DM9" s="85"/>
      <c r="DN9" s="77"/>
      <c r="DO9" s="168"/>
      <c r="DP9" s="84">
        <v>0.03988425925925926</v>
      </c>
      <c r="DQ9" s="77">
        <f>D9*$DS$5</f>
        <v>0.0004583333333333333</v>
      </c>
      <c r="DR9" s="85">
        <f>DP9-DQ9</f>
        <v>0.03942592592592593</v>
      </c>
      <c r="DS9" s="77">
        <f>DR9/$DS$5</f>
        <v>0.0059736251402918075</v>
      </c>
      <c r="DT9" s="168">
        <v>1</v>
      </c>
      <c r="DU9" s="84">
        <v>0.015636574074074074</v>
      </c>
      <c r="DV9" s="77">
        <f>D9*$DN$5</f>
        <v>0.0004930555555555555</v>
      </c>
      <c r="DW9" s="85">
        <f>DU9-DV9</f>
        <v>0.015143518518518518</v>
      </c>
      <c r="DX9" s="77">
        <f>DW9/$DX$5</f>
        <v>0.005221902937420178</v>
      </c>
      <c r="DY9" s="193">
        <v>5</v>
      </c>
      <c r="DZ9" s="89"/>
      <c r="EA9" s="77"/>
      <c r="EB9" s="85"/>
      <c r="EC9" s="77"/>
      <c r="ED9" s="193"/>
      <c r="EE9" s="65" t="s">
        <v>40</v>
      </c>
      <c r="EF9" s="260" t="s">
        <v>40</v>
      </c>
      <c r="EG9" s="297" t="s">
        <v>40</v>
      </c>
      <c r="EH9" s="65"/>
      <c r="EI9" s="65"/>
      <c r="EJ9" s="82"/>
      <c r="EK9" s="82">
        <v>1</v>
      </c>
      <c r="EL9" s="65">
        <v>6</v>
      </c>
      <c r="EM9" s="65"/>
      <c r="EN9" s="65"/>
      <c r="EO9" s="162"/>
      <c r="EP9" s="65">
        <v>3</v>
      </c>
      <c r="EQ9" s="66">
        <v>3</v>
      </c>
      <c r="ER9" s="67">
        <v>5</v>
      </c>
      <c r="ES9" s="65">
        <v>7</v>
      </c>
      <c r="ET9" s="65"/>
      <c r="EU9" s="168"/>
      <c r="EV9" s="65"/>
      <c r="EW9" s="162"/>
      <c r="EX9" s="163"/>
      <c r="EY9" s="169"/>
      <c r="EZ9" s="281"/>
      <c r="FA9" s="270">
        <v>6</v>
      </c>
      <c r="FB9" s="168"/>
      <c r="FC9" s="193"/>
      <c r="FD9" s="168"/>
      <c r="FE9" s="188"/>
      <c r="FF9" s="223"/>
      <c r="FG9" s="168"/>
      <c r="FH9" s="263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2"/>
      <c r="FV9" s="72"/>
      <c r="FW9" s="257"/>
      <c r="FX9" s="266"/>
      <c r="FY9" s="51"/>
      <c r="FZ9" s="51"/>
      <c r="GA9" s="73"/>
    </row>
    <row r="10" spans="1:183" s="7" customFormat="1" ht="20.25">
      <c r="A10" s="50">
        <v>4</v>
      </c>
      <c r="B10" s="51" t="s">
        <v>32</v>
      </c>
      <c r="C10" s="51">
        <v>1979</v>
      </c>
      <c r="D10" s="94">
        <v>9.259259259259259E-05</v>
      </c>
      <c r="E10" s="76"/>
      <c r="F10" s="75"/>
      <c r="G10" s="85"/>
      <c r="H10" s="80"/>
      <c r="I10" s="91"/>
      <c r="J10" s="139">
        <v>0.03305555555555555</v>
      </c>
      <c r="K10" s="77">
        <f>D10*$N$5</f>
        <v>0.0002592592592592592</v>
      </c>
      <c r="L10" s="93">
        <f aca="true" t="shared" si="1" ref="L10:L30">J10-K10</f>
        <v>0.032796296296296296</v>
      </c>
      <c r="M10" s="93">
        <f t="shared" si="0"/>
        <v>0.011712962962962963</v>
      </c>
      <c r="N10" s="78">
        <v>8</v>
      </c>
      <c r="O10" s="76"/>
      <c r="P10" s="77"/>
      <c r="Q10" s="77"/>
      <c r="R10" s="77"/>
      <c r="S10" s="78"/>
      <c r="T10" s="79">
        <v>0.0500925925925926</v>
      </c>
      <c r="U10" s="80">
        <f>D10*$W$5</f>
        <v>0.0006203703703703703</v>
      </c>
      <c r="V10" s="80">
        <f>T10-U10</f>
        <v>0.04947222222222223</v>
      </c>
      <c r="W10" s="80">
        <f>V10/$W$5</f>
        <v>0.00738391376451078</v>
      </c>
      <c r="X10" s="81">
        <v>7</v>
      </c>
      <c r="Y10" s="97">
        <v>0.038148148148148146</v>
      </c>
      <c r="Z10" s="80">
        <f>D10*$AC$5</f>
        <v>0.0005833333333333333</v>
      </c>
      <c r="AA10" s="80">
        <f>Y10-Z10</f>
        <v>0.037564814814814815</v>
      </c>
      <c r="AB10" s="80">
        <f>AA10/$AC$5</f>
        <v>0.005962669018224574</v>
      </c>
      <c r="AC10" s="82">
        <v>6</v>
      </c>
      <c r="AD10" s="86">
        <v>0.03806712962962963</v>
      </c>
      <c r="AE10" s="77">
        <f>D10*$AH$5</f>
        <v>0.0005925925925925926</v>
      </c>
      <c r="AF10" s="77">
        <f>AD10-AE10</f>
        <v>0.037474537037037035</v>
      </c>
      <c r="AG10" s="77">
        <f>AF10/$AH$5</f>
        <v>0.005855396412037036</v>
      </c>
      <c r="AH10" s="65">
        <v>5</v>
      </c>
      <c r="AI10" s="89">
        <v>0.0203125</v>
      </c>
      <c r="AJ10" s="77">
        <f>D10*$AL$5</f>
        <v>0.0002722222222222222</v>
      </c>
      <c r="AK10" s="77">
        <f>AI10-AJ10</f>
        <v>0.02004027777777778</v>
      </c>
      <c r="AL10" s="80">
        <f>AK10/$AL$5</f>
        <v>0.006816421012849585</v>
      </c>
      <c r="AM10" s="65">
        <v>2</v>
      </c>
      <c r="AN10" s="87">
        <v>0.04732638888888888</v>
      </c>
      <c r="AO10" s="77">
        <f>D10*$AO$5</f>
        <v>0.0005888888888888889</v>
      </c>
      <c r="AP10" s="77">
        <f>AN10-AO10</f>
        <v>0.046737499999999994</v>
      </c>
      <c r="AQ10" s="77">
        <f>AP10/$AO$5</f>
        <v>0.007348663522012577</v>
      </c>
      <c r="AR10" s="65">
        <v>4</v>
      </c>
      <c r="AS10" s="87">
        <v>0.05894675925925926</v>
      </c>
      <c r="AT10" s="75">
        <f>D10*$AT$5</f>
        <v>0.0006935185185185186</v>
      </c>
      <c r="AU10" s="85">
        <f>AS10-AT10</f>
        <v>0.058253240740740744</v>
      </c>
      <c r="AV10" s="77">
        <f>AU10/$AT$5</f>
        <v>0.007777468723730406</v>
      </c>
      <c r="AW10" s="162">
        <v>5</v>
      </c>
      <c r="AX10" s="87" t="s">
        <v>36</v>
      </c>
      <c r="AY10" s="77"/>
      <c r="AZ10" s="85"/>
      <c r="BA10" s="77">
        <f>AZ10/$AY$5</f>
        <v>0</v>
      </c>
      <c r="BB10" s="65">
        <v>12</v>
      </c>
      <c r="BC10" s="87">
        <v>0.020752314814814814</v>
      </c>
      <c r="BD10" s="77">
        <f>D10*$BD$5</f>
        <v>0.0002185185185185185</v>
      </c>
      <c r="BE10" s="85">
        <f>BC10-BD10</f>
        <v>0.020533796296296297</v>
      </c>
      <c r="BF10" s="77">
        <f>BE10/$BD$5</f>
        <v>0.008700761142498431</v>
      </c>
      <c r="BG10" s="66">
        <v>6</v>
      </c>
      <c r="BH10" s="99">
        <v>0.06118055555555555</v>
      </c>
      <c r="BI10" s="77">
        <f>D10*$BK$5</f>
        <v>0.0007175925925925926</v>
      </c>
      <c r="BJ10" s="85">
        <f>BH10-BI10</f>
        <v>0.060462962962962954</v>
      </c>
      <c r="BK10" s="77">
        <f>BJ10/$BK$5</f>
        <v>0.0078016726403823166</v>
      </c>
      <c r="BL10" s="67">
        <v>4</v>
      </c>
      <c r="BM10" s="100">
        <v>0.046064814814814815</v>
      </c>
      <c r="BN10" s="77">
        <f>D10*$BN$5</f>
        <v>0.0005546296296296296</v>
      </c>
      <c r="BO10" s="85">
        <f>BM10-BN10</f>
        <v>0.04551018518518519</v>
      </c>
      <c r="BP10" s="85">
        <f>BO10/$BN$5</f>
        <v>0.007597693687009213</v>
      </c>
      <c r="BQ10" s="65">
        <v>6</v>
      </c>
      <c r="BR10" s="89"/>
      <c r="BS10" s="77"/>
      <c r="BT10" s="85"/>
      <c r="BU10" s="77"/>
      <c r="BV10" s="65"/>
      <c r="BW10" s="89"/>
      <c r="BX10" s="77"/>
      <c r="BY10" s="85"/>
      <c r="BZ10" s="77"/>
      <c r="CA10" s="168"/>
      <c r="CB10" s="89">
        <v>0.02021990740740741</v>
      </c>
      <c r="CC10" s="77">
        <f>D10*$CE$5</f>
        <v>0.0002777777777777778</v>
      </c>
      <c r="CD10" s="85">
        <f>CB10-CC10</f>
        <v>0.019942129629629633</v>
      </c>
      <c r="CE10" s="77">
        <f>CD10/$CE$5</f>
        <v>0.006647376543209877</v>
      </c>
      <c r="CF10" s="65">
        <v>6</v>
      </c>
      <c r="CG10" s="89">
        <v>0.0637037037037037</v>
      </c>
      <c r="CH10" s="77">
        <f>D10*$CH$5</f>
        <v>0.0006574074074074073</v>
      </c>
      <c r="CI10" s="85">
        <f>CG10-CH10</f>
        <v>0.0630462962962963</v>
      </c>
      <c r="CJ10" s="77">
        <f>CI10/$CH$5</f>
        <v>0.008879760041731874</v>
      </c>
      <c r="CK10" s="162">
        <v>7</v>
      </c>
      <c r="CL10" s="102">
        <v>0.04927083333333334</v>
      </c>
      <c r="CM10" s="77">
        <f>D10*$CM$5</f>
        <v>0.0005092592592592592</v>
      </c>
      <c r="CN10" s="85">
        <f>CL10-CM10</f>
        <v>0.04876157407407408</v>
      </c>
      <c r="CO10" s="77">
        <f>CN10/$CM$5</f>
        <v>0.008865740740740742</v>
      </c>
      <c r="CP10" s="163">
        <v>8</v>
      </c>
      <c r="CQ10" s="89"/>
      <c r="CR10" s="77"/>
      <c r="CS10" s="85"/>
      <c r="CT10" s="77"/>
      <c r="CU10" s="169"/>
      <c r="CV10" s="89"/>
      <c r="CW10" s="77"/>
      <c r="CX10" s="85"/>
      <c r="CY10" s="77"/>
      <c r="CZ10" s="175"/>
      <c r="DA10" s="84">
        <v>0.028819444444444443</v>
      </c>
      <c r="DB10" s="77">
        <f>D10*$DD$5</f>
        <v>0.00032407407407407406</v>
      </c>
      <c r="DC10" s="85">
        <f>DA10-DB10</f>
        <v>0.02849537037037037</v>
      </c>
      <c r="DD10" s="77">
        <f>DC10/$DD$5</f>
        <v>0.00814153439153439</v>
      </c>
      <c r="DE10" s="168">
        <v>6</v>
      </c>
      <c r="DF10" s="89"/>
      <c r="DG10" s="77"/>
      <c r="DH10" s="85"/>
      <c r="DI10" s="77"/>
      <c r="DJ10" s="168"/>
      <c r="DK10" s="84"/>
      <c r="DL10" s="77"/>
      <c r="DM10" s="85"/>
      <c r="DN10" s="77"/>
      <c r="DO10" s="168"/>
      <c r="DP10" s="84">
        <v>0.04510416666666667</v>
      </c>
      <c r="DQ10" s="77">
        <f>D10*$DS$5</f>
        <v>0.0006111111111111111</v>
      </c>
      <c r="DR10" s="85">
        <f>DP10-DQ10</f>
        <v>0.044493055555555557</v>
      </c>
      <c r="DS10" s="77">
        <f>DR10/$DS$5</f>
        <v>0.006741372053872054</v>
      </c>
      <c r="DT10" s="168">
        <v>7</v>
      </c>
      <c r="DU10" s="84">
        <v>0.01332175925925926</v>
      </c>
      <c r="DV10" s="77">
        <f>D10*$DN$5</f>
        <v>0.0006574074074074073</v>
      </c>
      <c r="DW10" s="85">
        <f>DU10-DV10</f>
        <v>0.012664351851851854</v>
      </c>
      <c r="DX10" s="77">
        <f>DW10/$DX$5</f>
        <v>0.004367017879948915</v>
      </c>
      <c r="DY10" s="193">
        <v>1</v>
      </c>
      <c r="DZ10" s="89"/>
      <c r="EA10" s="77"/>
      <c r="EB10" s="85"/>
      <c r="EC10" s="77"/>
      <c r="ED10" s="193"/>
      <c r="EE10" s="65">
        <v>12</v>
      </c>
      <c r="EF10" s="260"/>
      <c r="EG10" s="297"/>
      <c r="EH10" s="65">
        <v>8</v>
      </c>
      <c r="EI10" s="65"/>
      <c r="EJ10" s="82">
        <v>7</v>
      </c>
      <c r="EK10" s="82">
        <v>6</v>
      </c>
      <c r="EL10" s="65">
        <v>5</v>
      </c>
      <c r="EM10" s="65">
        <v>2</v>
      </c>
      <c r="EN10" s="65">
        <v>4</v>
      </c>
      <c r="EO10" s="162">
        <v>5</v>
      </c>
      <c r="EP10" s="65">
        <v>12</v>
      </c>
      <c r="EQ10" s="66">
        <v>6</v>
      </c>
      <c r="ER10" s="67">
        <v>4</v>
      </c>
      <c r="ES10" s="65">
        <v>6</v>
      </c>
      <c r="ET10" s="65"/>
      <c r="EU10" s="168"/>
      <c r="EV10" s="65">
        <v>6</v>
      </c>
      <c r="EW10" s="162">
        <v>7</v>
      </c>
      <c r="EX10" s="163">
        <v>8</v>
      </c>
      <c r="EY10" s="169"/>
      <c r="EZ10" s="281"/>
      <c r="FA10" s="270">
        <v>14</v>
      </c>
      <c r="FB10" s="168"/>
      <c r="FC10" s="193"/>
      <c r="FD10" s="168"/>
      <c r="FE10" s="188"/>
      <c r="FF10" s="103"/>
      <c r="FG10" s="168"/>
      <c r="FH10" s="264">
        <f>EH10+EJ10+EK10+EL10+EM10+EN10+EO10+EP10+EQ10+ER10+EV10+EW10+EX10</f>
        <v>80</v>
      </c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2"/>
      <c r="FV10" s="72"/>
      <c r="FW10" s="257"/>
      <c r="FX10" s="266">
        <v>4</v>
      </c>
      <c r="FY10" s="65"/>
      <c r="FZ10" s="65"/>
      <c r="GA10" s="73"/>
    </row>
    <row r="11" spans="1:183" s="7" customFormat="1" ht="20.25">
      <c r="A11" s="50">
        <v>5</v>
      </c>
      <c r="B11" s="51" t="s">
        <v>37</v>
      </c>
      <c r="C11" s="51">
        <v>1979</v>
      </c>
      <c r="D11" s="94">
        <v>9.259259259259259E-05</v>
      </c>
      <c r="E11" s="101">
        <v>0.01980324074074074</v>
      </c>
      <c r="F11" s="75">
        <f>D11*$I$5</f>
        <v>0.0003212962962962963</v>
      </c>
      <c r="G11" s="85">
        <f>E11-F11</f>
        <v>0.019481944444444444</v>
      </c>
      <c r="H11" s="80">
        <f>G11/$I$5</f>
        <v>0.005614393211655459</v>
      </c>
      <c r="I11" s="91">
        <v>2</v>
      </c>
      <c r="J11" s="139">
        <v>0.032326388888888884</v>
      </c>
      <c r="K11" s="77">
        <f>D11*$N$5</f>
        <v>0.0002592592592592592</v>
      </c>
      <c r="L11" s="93">
        <f t="shared" si="1"/>
        <v>0.032067129629629626</v>
      </c>
      <c r="M11" s="93">
        <f t="shared" si="0"/>
        <v>0.011452546296296296</v>
      </c>
      <c r="N11" s="78">
        <v>7</v>
      </c>
      <c r="O11" s="76"/>
      <c r="P11" s="77"/>
      <c r="Q11" s="77"/>
      <c r="R11" s="77"/>
      <c r="S11" s="78"/>
      <c r="T11" s="76"/>
      <c r="U11" s="80"/>
      <c r="V11" s="80"/>
      <c r="W11" s="80"/>
      <c r="X11" s="81"/>
      <c r="Y11" s="97">
        <v>0.042025462962962966</v>
      </c>
      <c r="Z11" s="80">
        <f>D11*$AC$5</f>
        <v>0.0005833333333333333</v>
      </c>
      <c r="AA11" s="80">
        <f>Y11-Z11</f>
        <v>0.041442129629629634</v>
      </c>
      <c r="AB11" s="80">
        <f>AA11/$AC$5</f>
        <v>0.006578115814226926</v>
      </c>
      <c r="AC11" s="82">
        <v>7</v>
      </c>
      <c r="AD11" s="89" t="s">
        <v>42</v>
      </c>
      <c r="AE11" s="77" t="s">
        <v>40</v>
      </c>
      <c r="AF11" s="77" t="s">
        <v>40</v>
      </c>
      <c r="AG11" s="77" t="s">
        <v>40</v>
      </c>
      <c r="AH11" s="65"/>
      <c r="AI11" s="89"/>
      <c r="AJ11" s="77"/>
      <c r="AK11" s="77"/>
      <c r="AL11" s="80"/>
      <c r="AM11" s="65"/>
      <c r="AN11" s="89"/>
      <c r="AO11" s="77" t="s">
        <v>40</v>
      </c>
      <c r="AP11" s="77" t="s">
        <v>40</v>
      </c>
      <c r="AQ11" s="77" t="s">
        <v>40</v>
      </c>
      <c r="AR11" s="65"/>
      <c r="AS11" s="218">
        <v>0.09065972222222222</v>
      </c>
      <c r="AT11" s="75">
        <f>D11*$AU$5</f>
        <v>0.0010685185185185183</v>
      </c>
      <c r="AU11" s="85">
        <f>AS11-AT11</f>
        <v>0.0895912037037037</v>
      </c>
      <c r="AV11" s="77">
        <f>AU11/$AU$5</f>
        <v>0.007763535849541049</v>
      </c>
      <c r="AW11" s="162">
        <v>4</v>
      </c>
      <c r="AX11" s="89"/>
      <c r="AY11" s="77"/>
      <c r="AZ11" s="85"/>
      <c r="BA11" s="77"/>
      <c r="BB11" s="65"/>
      <c r="BC11" s="89"/>
      <c r="BD11" s="77"/>
      <c r="BE11" s="85"/>
      <c r="BF11" s="77"/>
      <c r="BG11" s="66"/>
      <c r="BH11" s="89"/>
      <c r="BI11" s="77"/>
      <c r="BJ11" s="85"/>
      <c r="BK11" s="77"/>
      <c r="BL11" s="67"/>
      <c r="BM11" s="89"/>
      <c r="BN11" s="77"/>
      <c r="BO11" s="85"/>
      <c r="BP11" s="85"/>
      <c r="BQ11" s="65"/>
      <c r="BR11" s="89"/>
      <c r="BS11" s="77"/>
      <c r="BT11" s="85"/>
      <c r="BU11" s="77"/>
      <c r="BV11" s="65"/>
      <c r="BW11" s="89"/>
      <c r="BX11" s="77"/>
      <c r="BY11" s="85"/>
      <c r="BZ11" s="77"/>
      <c r="CA11" s="168"/>
      <c r="CB11" s="89">
        <v>0.018564814814814815</v>
      </c>
      <c r="CC11" s="77">
        <f>D11*$CE$5</f>
        <v>0.0002777777777777778</v>
      </c>
      <c r="CD11" s="85">
        <f>CB11-CC11</f>
        <v>0.01828703703703704</v>
      </c>
      <c r="CE11" s="77">
        <f>CD11/$CE$5</f>
        <v>0.00609567901234568</v>
      </c>
      <c r="CF11" s="65">
        <v>4</v>
      </c>
      <c r="CG11" s="89">
        <v>0.052418981481481476</v>
      </c>
      <c r="CH11" s="77">
        <f>D11*$CH$5</f>
        <v>0.0006574074074074073</v>
      </c>
      <c r="CI11" s="85">
        <f>CG11-CH11</f>
        <v>0.05176157407407407</v>
      </c>
      <c r="CJ11" s="77">
        <f>CI11/$CH$5</f>
        <v>0.007290362545644235</v>
      </c>
      <c r="CK11" s="162">
        <v>5</v>
      </c>
      <c r="CL11" s="102">
        <v>0.043854166666666666</v>
      </c>
      <c r="CM11" s="77">
        <f>D11*$CM$5</f>
        <v>0.0005092592592592592</v>
      </c>
      <c r="CN11" s="85">
        <f>CL11-CM11</f>
        <v>0.04334490740740741</v>
      </c>
      <c r="CO11" s="77">
        <f>CN11/$CM$5</f>
        <v>0.007880892255892256</v>
      </c>
      <c r="CP11" s="163">
        <v>6</v>
      </c>
      <c r="CQ11" s="88">
        <v>0.058229166666666665</v>
      </c>
      <c r="CR11" s="77">
        <f>D11*$CU$5</f>
        <v>0.0005777777777777778</v>
      </c>
      <c r="CS11" s="85">
        <f>CQ11-CR11</f>
        <v>0.05765138888888889</v>
      </c>
      <c r="CT11" s="77">
        <f>CS11/$CU$5</f>
        <v>0.00923900462962963</v>
      </c>
      <c r="CU11" s="169">
        <v>5</v>
      </c>
      <c r="CV11" s="88">
        <v>0.07347222222222222</v>
      </c>
      <c r="CW11" s="77">
        <f>D11*$CZ$5</f>
        <v>0.000587037037037037</v>
      </c>
      <c r="CX11" s="85">
        <f>CV11-CW11</f>
        <v>0.07288518518518518</v>
      </c>
      <c r="CY11" s="77">
        <f>CX11/$CZ$5</f>
        <v>0.011496085991354129</v>
      </c>
      <c r="CZ11" s="175">
        <v>4</v>
      </c>
      <c r="DA11" s="84">
        <v>0.02681712962962963</v>
      </c>
      <c r="DB11" s="77">
        <f>D11*$DD$5</f>
        <v>0.00032407407407407406</v>
      </c>
      <c r="DC11" s="85">
        <f>DA11-DB11</f>
        <v>0.026493055555555558</v>
      </c>
      <c r="DD11" s="77">
        <f>DC11/$DD$5</f>
        <v>0.0075694444444444455</v>
      </c>
      <c r="DE11" s="168">
        <v>4</v>
      </c>
      <c r="DF11" s="84" t="s">
        <v>36</v>
      </c>
      <c r="DG11" s="77"/>
      <c r="DH11" s="85"/>
      <c r="DI11" s="77"/>
      <c r="DJ11" s="168">
        <v>14</v>
      </c>
      <c r="DK11" s="84">
        <v>0.0565162037037037</v>
      </c>
      <c r="DL11" s="77">
        <f>D11*$DN$5</f>
        <v>0.0006574074074074073</v>
      </c>
      <c r="DM11" s="85">
        <f>DK11-DL11</f>
        <v>0.055858796296296295</v>
      </c>
      <c r="DN11" s="77">
        <f>DM11/$DN$5</f>
        <v>0.007867436098069901</v>
      </c>
      <c r="DO11" s="168">
        <v>7</v>
      </c>
      <c r="DP11" s="84">
        <v>0.06715277777777778</v>
      </c>
      <c r="DQ11" s="77">
        <f>D11*$DS$5</f>
        <v>0.0006111111111111111</v>
      </c>
      <c r="DR11" s="85">
        <f>DP11-DQ11</f>
        <v>0.06654166666666667</v>
      </c>
      <c r="DS11" s="77">
        <f>DR11/$DS$5</f>
        <v>0.010082070707070708</v>
      </c>
      <c r="DT11" s="168">
        <v>11</v>
      </c>
      <c r="DU11" s="89"/>
      <c r="DV11" s="77"/>
      <c r="DW11" s="85"/>
      <c r="DX11" s="77"/>
      <c r="DY11" s="193"/>
      <c r="DZ11" s="84">
        <v>0.035069444444444445</v>
      </c>
      <c r="EA11" s="77">
        <f>I11*$DN$5</f>
        <v>14.2</v>
      </c>
      <c r="EB11" s="85">
        <f>DZ11-EA11</f>
        <v>-14.164930555555555</v>
      </c>
      <c r="EC11" s="77">
        <f>EB11/$DX$5</f>
        <v>-4.884458812260537</v>
      </c>
      <c r="ED11" s="193">
        <v>8</v>
      </c>
      <c r="EE11" s="65"/>
      <c r="EF11" s="260"/>
      <c r="EG11" s="297">
        <v>2</v>
      </c>
      <c r="EH11" s="65">
        <v>7</v>
      </c>
      <c r="EI11" s="65"/>
      <c r="EJ11" s="82"/>
      <c r="EK11" s="82">
        <v>7</v>
      </c>
      <c r="EL11" s="65"/>
      <c r="EM11" s="65"/>
      <c r="EN11" s="65"/>
      <c r="EO11" s="162">
        <v>4</v>
      </c>
      <c r="EP11" s="65"/>
      <c r="EQ11" s="66"/>
      <c r="ER11" s="67"/>
      <c r="ES11" s="65"/>
      <c r="ET11" s="65"/>
      <c r="EU11" s="168"/>
      <c r="EV11" s="65">
        <v>4</v>
      </c>
      <c r="EW11" s="162">
        <v>5</v>
      </c>
      <c r="EX11" s="163">
        <v>6</v>
      </c>
      <c r="EY11" s="169">
        <v>5</v>
      </c>
      <c r="EZ11" s="281">
        <v>4</v>
      </c>
      <c r="FA11" s="270">
        <v>9</v>
      </c>
      <c r="FB11" s="168"/>
      <c r="FC11" s="193"/>
      <c r="FD11" s="168"/>
      <c r="FE11" s="188"/>
      <c r="FF11" s="150"/>
      <c r="FG11" s="168"/>
      <c r="FH11" s="263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2"/>
      <c r="FV11" s="72"/>
      <c r="FW11" s="257"/>
      <c r="FX11" s="266"/>
      <c r="FY11" s="65"/>
      <c r="FZ11" s="65"/>
      <c r="GA11" s="73"/>
    </row>
    <row r="12" spans="1:186" s="7" customFormat="1" ht="20.25">
      <c r="A12" s="50">
        <v>6</v>
      </c>
      <c r="B12" s="51" t="s">
        <v>41</v>
      </c>
      <c r="C12" s="51">
        <v>1978</v>
      </c>
      <c r="D12" s="94">
        <v>0.00011574074074074073</v>
      </c>
      <c r="E12" s="76"/>
      <c r="F12" s="75"/>
      <c r="G12" s="85"/>
      <c r="H12" s="80"/>
      <c r="I12" s="91"/>
      <c r="J12" s="139">
        <v>0.07234953703703705</v>
      </c>
      <c r="K12" s="77">
        <f>D12*$N$5</f>
        <v>0.000324074074074074</v>
      </c>
      <c r="L12" s="93">
        <f t="shared" si="1"/>
        <v>0.07202546296296297</v>
      </c>
      <c r="M12" s="93">
        <f t="shared" si="0"/>
        <v>0.025723379629629634</v>
      </c>
      <c r="N12" s="78">
        <v>12</v>
      </c>
      <c r="O12" s="101">
        <v>0.032060185185185185</v>
      </c>
      <c r="P12" s="77">
        <f>D12*$S$5</f>
        <v>0.0003587962962962963</v>
      </c>
      <c r="Q12" s="77">
        <f>O12-P12</f>
        <v>0.03170138888888889</v>
      </c>
      <c r="R12" s="77">
        <f>Q12/$S$5</f>
        <v>0.010226254480286738</v>
      </c>
      <c r="S12" s="78">
        <v>8</v>
      </c>
      <c r="T12" s="79">
        <v>0.09454861111111111</v>
      </c>
      <c r="U12" s="80">
        <f>D12*$W$5</f>
        <v>0.0007754629629629629</v>
      </c>
      <c r="V12" s="80">
        <f>T12-U12</f>
        <v>0.09377314814814815</v>
      </c>
      <c r="W12" s="80">
        <f>V12/$W$5</f>
        <v>0.013995992260917633</v>
      </c>
      <c r="X12" s="81">
        <v>12</v>
      </c>
      <c r="Y12" s="106"/>
      <c r="Z12" s="80"/>
      <c r="AA12" s="80"/>
      <c r="AB12" s="80"/>
      <c r="AC12" s="82"/>
      <c r="AD12" s="87">
        <v>0.06920138888888888</v>
      </c>
      <c r="AE12" s="77">
        <f>D12*$AE$5</f>
        <v>0.0005208333333333333</v>
      </c>
      <c r="AF12" s="77">
        <f>AD12-AE12</f>
        <v>0.06868055555555555</v>
      </c>
      <c r="AG12" s="77">
        <f>AF12/$AE$5</f>
        <v>0.015262345679012345</v>
      </c>
      <c r="AH12" s="65">
        <v>12</v>
      </c>
      <c r="AI12" s="87">
        <v>0.03400462962962963</v>
      </c>
      <c r="AJ12" s="77">
        <f>D12*$AJ$5</f>
        <v>0.0003194444444444444</v>
      </c>
      <c r="AK12" s="77">
        <f>AI12-AJ12</f>
        <v>0.033685185185185186</v>
      </c>
      <c r="AL12" s="80">
        <f>AK12/$AJ$5</f>
        <v>0.012204777241009126</v>
      </c>
      <c r="AM12" s="65">
        <v>9</v>
      </c>
      <c r="AN12" s="115">
        <v>0.06505787037037036</v>
      </c>
      <c r="AO12" s="77">
        <f>D12*$AP$5</f>
        <v>0.0005208333333333333</v>
      </c>
      <c r="AP12" s="77">
        <f>AN12-AO12</f>
        <v>0.06453703703703703</v>
      </c>
      <c r="AQ12" s="77">
        <f>AP12/$AP$5</f>
        <v>0.014341563786008229</v>
      </c>
      <c r="AR12" s="65">
        <v>9</v>
      </c>
      <c r="AS12" s="86">
        <v>0.06997685185185186</v>
      </c>
      <c r="AT12" s="75">
        <f>D12*$AV$5</f>
        <v>0.0005289351851851851</v>
      </c>
      <c r="AU12" s="85">
        <f>AS12-AT12</f>
        <v>0.06944791666666668</v>
      </c>
      <c r="AV12" s="77">
        <f>AU12/$AV$5</f>
        <v>0.015196480671043035</v>
      </c>
      <c r="AW12" s="162">
        <v>10</v>
      </c>
      <c r="AX12" s="218">
        <v>0.09065972222222222</v>
      </c>
      <c r="AY12" s="77">
        <f>D12*$AZ$5</f>
        <v>0.0007407407407407407</v>
      </c>
      <c r="AZ12" s="85">
        <f>AX12-AY12</f>
        <v>0.08991898148148149</v>
      </c>
      <c r="BA12" s="77">
        <f>AZ12/$AZ$5</f>
        <v>0.014049840856481482</v>
      </c>
      <c r="BB12" s="65">
        <v>11</v>
      </c>
      <c r="BC12" s="87">
        <v>0.028576388888888887</v>
      </c>
      <c r="BD12" s="77">
        <f>D12*$BD$5</f>
        <v>0.0002731481481481481</v>
      </c>
      <c r="BE12" s="85">
        <f>BC12-BD12</f>
        <v>0.02830324074074074</v>
      </c>
      <c r="BF12" s="77">
        <f>BE12/$BD$5</f>
        <v>0.01199289861895794</v>
      </c>
      <c r="BG12" s="66">
        <v>8</v>
      </c>
      <c r="BH12" s="99">
        <v>0.12255787037037037</v>
      </c>
      <c r="BI12" s="77">
        <f>D12*$BK$5</f>
        <v>0.0008969907407407406</v>
      </c>
      <c r="BJ12" s="85">
        <f>BH12-BI12</f>
        <v>0.12166087962962963</v>
      </c>
      <c r="BK12" s="77">
        <f>BJ12/$BK$5</f>
        <v>0.0156981780167264</v>
      </c>
      <c r="BL12" s="67">
        <v>12</v>
      </c>
      <c r="BM12" s="100">
        <v>0.09855324074074075</v>
      </c>
      <c r="BN12" s="77">
        <f>D12*$BN$5</f>
        <v>0.000693287037037037</v>
      </c>
      <c r="BO12" s="85">
        <f>BM12-BN12</f>
        <v>0.0978599537037037</v>
      </c>
      <c r="BP12" s="85">
        <f>BO12/$BN$5</f>
        <v>0.016337220985593273</v>
      </c>
      <c r="BQ12" s="65">
        <v>13</v>
      </c>
      <c r="BR12" s="89"/>
      <c r="BS12" s="77"/>
      <c r="BT12" s="85"/>
      <c r="BU12" s="77"/>
      <c r="BV12" s="65"/>
      <c r="BW12" s="84">
        <v>0.1191550925925926</v>
      </c>
      <c r="BX12" s="77">
        <f>D12*$BZ$5</f>
        <v>0.0008680555555555555</v>
      </c>
      <c r="BY12" s="85">
        <f>BW12-BX12</f>
        <v>0.11828703703703705</v>
      </c>
      <c r="BZ12" s="77">
        <f>BY12/$BZ$5</f>
        <v>0.015771604938271608</v>
      </c>
      <c r="CA12" s="168">
        <v>9</v>
      </c>
      <c r="CB12" s="89">
        <v>0.032060185185185185</v>
      </c>
      <c r="CC12" s="77">
        <f>D12*$CE$5</f>
        <v>0.0003472222222222222</v>
      </c>
      <c r="CD12" s="85">
        <f>CB12-CC12</f>
        <v>0.031712962962962964</v>
      </c>
      <c r="CE12" s="77">
        <f>CD12/$CE$5</f>
        <v>0.010570987654320988</v>
      </c>
      <c r="CF12" s="65">
        <v>11</v>
      </c>
      <c r="CG12" s="51"/>
      <c r="CH12" s="55"/>
      <c r="CI12" s="55"/>
      <c r="CJ12" s="55"/>
      <c r="CK12" s="162"/>
      <c r="CL12" s="89"/>
      <c r="CM12" s="77"/>
      <c r="CN12" s="85"/>
      <c r="CO12" s="77"/>
      <c r="CP12" s="163"/>
      <c r="CQ12" s="88">
        <v>0.08612268518518518</v>
      </c>
      <c r="CR12" s="77">
        <f>D12*$CU$5</f>
        <v>0.0007222222222222222</v>
      </c>
      <c r="CS12" s="85">
        <f>CQ12-CR12</f>
        <v>0.08540046296296296</v>
      </c>
      <c r="CT12" s="77">
        <f>CS12/$CU$5</f>
        <v>0.01368597162867996</v>
      </c>
      <c r="CU12" s="169">
        <v>8</v>
      </c>
      <c r="CV12" s="88">
        <v>0.11665509259259259</v>
      </c>
      <c r="CW12" s="77">
        <f>D12*$CZ$5</f>
        <v>0.0007337962962962962</v>
      </c>
      <c r="CX12" s="85">
        <f>CV12-CW12</f>
        <v>0.11592129629629629</v>
      </c>
      <c r="CY12" s="77">
        <f>CX12/$CU$5</f>
        <v>0.01857713081671415</v>
      </c>
      <c r="CZ12" s="175">
        <v>9</v>
      </c>
      <c r="DA12" s="84"/>
      <c r="DB12" s="77"/>
      <c r="DC12" s="85"/>
      <c r="DD12" s="77"/>
      <c r="DE12" s="168"/>
      <c r="DF12" s="84"/>
      <c r="DG12" s="77"/>
      <c r="DH12" s="85"/>
      <c r="DI12" s="77"/>
      <c r="DJ12" s="168"/>
      <c r="DK12" s="84"/>
      <c r="DL12" s="77"/>
      <c r="DM12" s="85"/>
      <c r="DN12" s="77"/>
      <c r="DO12" s="168"/>
      <c r="DP12" s="84"/>
      <c r="DQ12" s="77"/>
      <c r="DR12" s="85"/>
      <c r="DS12" s="77"/>
      <c r="DT12" s="168"/>
      <c r="DU12" s="89"/>
      <c r="DV12" s="77"/>
      <c r="DW12" s="85"/>
      <c r="DX12" s="77"/>
      <c r="DY12" s="193"/>
      <c r="DZ12" s="87">
        <v>0.029375</v>
      </c>
      <c r="EA12" s="77">
        <f>D12*$EE$5</f>
        <v>0.0003125</v>
      </c>
      <c r="EB12" s="85">
        <f>DZ12-EA12</f>
        <v>0.029062499999999998</v>
      </c>
      <c r="EC12" s="77">
        <f>EB12/$EE$5</f>
        <v>0.010763888888888887</v>
      </c>
      <c r="ED12" s="193">
        <v>6</v>
      </c>
      <c r="EE12" s="65">
        <v>13</v>
      </c>
      <c r="EF12" s="260"/>
      <c r="EG12" s="297"/>
      <c r="EH12" s="65">
        <v>12</v>
      </c>
      <c r="EI12" s="65">
        <v>8</v>
      </c>
      <c r="EJ12" s="82">
        <v>12</v>
      </c>
      <c r="EK12" s="82"/>
      <c r="EL12" s="65">
        <v>12</v>
      </c>
      <c r="EM12" s="65">
        <v>9</v>
      </c>
      <c r="EN12" s="65">
        <v>9</v>
      </c>
      <c r="EO12" s="162">
        <v>10</v>
      </c>
      <c r="EP12" s="65">
        <v>11</v>
      </c>
      <c r="EQ12" s="66">
        <v>8</v>
      </c>
      <c r="ER12" s="67">
        <v>12</v>
      </c>
      <c r="ES12" s="267">
        <v>13</v>
      </c>
      <c r="ET12" s="65"/>
      <c r="EU12" s="168">
        <v>9</v>
      </c>
      <c r="EV12" s="65">
        <v>11</v>
      </c>
      <c r="EW12" s="162"/>
      <c r="EX12" s="163"/>
      <c r="EY12" s="169">
        <v>8</v>
      </c>
      <c r="EZ12" s="281">
        <v>9</v>
      </c>
      <c r="FA12" s="270">
        <v>15</v>
      </c>
      <c r="FB12" s="168"/>
      <c r="FC12" s="193"/>
      <c r="FD12" s="168"/>
      <c r="FE12" s="188"/>
      <c r="FF12" s="103"/>
      <c r="FG12" s="168"/>
      <c r="FH12" s="264">
        <f>EH12+EI12+EJ12+EM12+EL12+EN12+EO12+EP12+EQ12+ER12+EU12+EV12+EY12+EZ12</f>
        <v>140</v>
      </c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2"/>
      <c r="FV12" s="72"/>
      <c r="FW12" s="257"/>
      <c r="FX12" s="266">
        <v>6</v>
      </c>
      <c r="FY12" s="65"/>
      <c r="FZ12" s="65"/>
      <c r="GA12" s="73"/>
      <c r="GD12" s="20"/>
    </row>
    <row r="13" spans="1:183" s="7" customFormat="1" ht="19.5" customHeight="1">
      <c r="A13" s="50">
        <v>7</v>
      </c>
      <c r="B13" s="62" t="s">
        <v>27</v>
      </c>
      <c r="C13" s="51">
        <v>1969</v>
      </c>
      <c r="D13" s="94">
        <v>0.00032407407407407406</v>
      </c>
      <c r="E13" s="76"/>
      <c r="F13" s="75"/>
      <c r="G13" s="85"/>
      <c r="H13" s="80"/>
      <c r="I13" s="91"/>
      <c r="J13" s="92"/>
      <c r="K13" s="77"/>
      <c r="L13" s="93"/>
      <c r="M13" s="93"/>
      <c r="N13" s="78"/>
      <c r="O13" s="101">
        <v>0.046655092592592595</v>
      </c>
      <c r="P13" s="77">
        <f>D13*$S$5</f>
        <v>0.0010046296296296296</v>
      </c>
      <c r="Q13" s="77">
        <f>O13-P13</f>
        <v>0.04565046296296296</v>
      </c>
      <c r="R13" s="77">
        <f>Q13/$S$5</f>
        <v>0.01472595579450418</v>
      </c>
      <c r="S13" s="78">
        <v>9</v>
      </c>
      <c r="T13" s="79">
        <v>0.09695601851851852</v>
      </c>
      <c r="U13" s="80">
        <f>D13*$W$5</f>
        <v>0.002171296296296296</v>
      </c>
      <c r="V13" s="80">
        <f>T13-U13</f>
        <v>0.09478472222222223</v>
      </c>
      <c r="W13" s="80">
        <f>V13/$W$5</f>
        <v>0.014146973466003318</v>
      </c>
      <c r="X13" s="81">
        <v>13</v>
      </c>
      <c r="Y13" s="97">
        <v>0.07767361111111111</v>
      </c>
      <c r="Z13" s="80">
        <f>D13*$AC$5</f>
        <v>0.0020416666666666665</v>
      </c>
      <c r="AA13" s="80">
        <f>Y13-Z13</f>
        <v>0.07563194444444445</v>
      </c>
      <c r="AB13" s="80">
        <f>AA13/$AC$5</f>
        <v>0.012005070546737214</v>
      </c>
      <c r="AC13" s="82">
        <v>12</v>
      </c>
      <c r="AD13" s="86">
        <v>0.0716087962962963</v>
      </c>
      <c r="AE13" s="77">
        <f>D13*$AH$5</f>
        <v>0.002074074074074074</v>
      </c>
      <c r="AF13" s="77">
        <f>AD13-AE13</f>
        <v>0.06953472222222222</v>
      </c>
      <c r="AG13" s="77">
        <f>AF13/$AH$5</f>
        <v>0.01086480034722222</v>
      </c>
      <c r="AH13" s="65">
        <v>10</v>
      </c>
      <c r="AI13" s="87">
        <v>0.03314814814814815</v>
      </c>
      <c r="AJ13" s="77">
        <f>D13*$AJ$5</f>
        <v>0.0008944444444444443</v>
      </c>
      <c r="AK13" s="77">
        <f>AI13-AJ13</f>
        <v>0.0322537037037037</v>
      </c>
      <c r="AL13" s="80">
        <f>AK13/$AJ$5</f>
        <v>0.011686124530327429</v>
      </c>
      <c r="AM13" s="90">
        <v>8</v>
      </c>
      <c r="AN13" s="115">
        <v>0.047094907407407405</v>
      </c>
      <c r="AO13" s="77">
        <f>D13*$AP$5</f>
        <v>0.0014583333333333332</v>
      </c>
      <c r="AP13" s="77">
        <f>AN13-AO13</f>
        <v>0.04563657407407407</v>
      </c>
      <c r="AQ13" s="77">
        <f>AP13/$AP$5</f>
        <v>0.010141460905349793</v>
      </c>
      <c r="AR13" s="66">
        <v>7</v>
      </c>
      <c r="AS13" s="89"/>
      <c r="AT13" s="75"/>
      <c r="AU13" s="85"/>
      <c r="AV13" s="77"/>
      <c r="AW13" s="162"/>
      <c r="AX13" s="89"/>
      <c r="AY13" s="77"/>
      <c r="AZ13" s="85"/>
      <c r="BA13" s="77"/>
      <c r="BB13" s="66"/>
      <c r="BC13" s="89" t="s">
        <v>40</v>
      </c>
      <c r="BD13" s="77" t="s">
        <v>40</v>
      </c>
      <c r="BE13" s="85" t="s">
        <v>40</v>
      </c>
      <c r="BF13" s="77" t="s">
        <v>40</v>
      </c>
      <c r="BG13" s="66"/>
      <c r="BH13" s="89">
        <v>0.07768518518518519</v>
      </c>
      <c r="BI13" s="77">
        <f>D13*$BJ$5</f>
        <v>0.002077314814814815</v>
      </c>
      <c r="BJ13" s="85">
        <f>BH13-BI13</f>
        <v>0.07560787037037038</v>
      </c>
      <c r="BK13" s="77">
        <f>BJ13/$BJ$5</f>
        <v>0.01179529958976137</v>
      </c>
      <c r="BL13" s="65">
        <v>10</v>
      </c>
      <c r="BM13" s="146">
        <v>0.044675925925925924</v>
      </c>
      <c r="BN13" s="77">
        <f>D13*$BO$5</f>
        <v>0.0016916666666666666</v>
      </c>
      <c r="BO13" s="85">
        <f>BM13-BN13</f>
        <v>0.04298425925925926</v>
      </c>
      <c r="BP13" s="77">
        <f>BO13/$BO$5</f>
        <v>0.008234532425145451</v>
      </c>
      <c r="BQ13" s="65">
        <v>10</v>
      </c>
      <c r="BR13" s="89"/>
      <c r="BS13" s="77"/>
      <c r="BT13" s="85"/>
      <c r="BU13" s="77"/>
      <c r="BV13" s="65"/>
      <c r="BW13" s="84">
        <v>0.12241898148148149</v>
      </c>
      <c r="BX13" s="77">
        <f>D13*$BZ$5</f>
        <v>0.0024305555555555556</v>
      </c>
      <c r="BY13" s="85">
        <f>BW13-BX13</f>
        <v>0.11998842592592593</v>
      </c>
      <c r="BZ13" s="77">
        <f>BY13/$BZ$5</f>
        <v>0.015998456790123457</v>
      </c>
      <c r="CA13" s="168">
        <v>10</v>
      </c>
      <c r="CB13" s="89"/>
      <c r="CC13" s="77"/>
      <c r="CD13" s="85"/>
      <c r="CE13" s="77"/>
      <c r="CF13" s="65"/>
      <c r="CG13" s="87">
        <v>0.06762731481481482</v>
      </c>
      <c r="CH13" s="77">
        <f>D13*$CI$5</f>
        <v>0.002171296296296296</v>
      </c>
      <c r="CI13" s="85">
        <f>CG13-CH13</f>
        <v>0.06545601851851852</v>
      </c>
      <c r="CJ13" s="77">
        <f>CI13/$CI$5</f>
        <v>0.009769555002763958</v>
      </c>
      <c r="CK13" s="162">
        <v>8</v>
      </c>
      <c r="CL13" s="87">
        <v>0.06453703703703705</v>
      </c>
      <c r="CM13" s="77">
        <f>D13*$CN$5</f>
        <v>0.001425925925925926</v>
      </c>
      <c r="CN13" s="85">
        <f>CL13-CM13</f>
        <v>0.06311111111111112</v>
      </c>
      <c r="CO13" s="77">
        <f>CN13/$CN$5</f>
        <v>0.014343434343434344</v>
      </c>
      <c r="CP13" s="163">
        <v>11</v>
      </c>
      <c r="CQ13" s="88">
        <v>0.06869212962962963</v>
      </c>
      <c r="CR13" s="77">
        <f>D13*$CU$5</f>
        <v>0.002022222222222222</v>
      </c>
      <c r="CS13" s="85">
        <f>CQ13-CR13</f>
        <v>0.06666990740740741</v>
      </c>
      <c r="CT13" s="77">
        <f>CS13/$CU$5</f>
        <v>0.010684280033238368</v>
      </c>
      <c r="CU13" s="170">
        <v>7</v>
      </c>
      <c r="CV13" s="88">
        <v>0.07398148148148148</v>
      </c>
      <c r="CW13" s="77">
        <f>D13*$CZ$5</f>
        <v>0.0020546296296296293</v>
      </c>
      <c r="CX13" s="85">
        <f>CV13-CW13</f>
        <v>0.07192685185185185</v>
      </c>
      <c r="CY13" s="77">
        <f>CX13/$CU$5</f>
        <v>0.011526739078822412</v>
      </c>
      <c r="CZ13" s="176">
        <v>5</v>
      </c>
      <c r="DA13" s="98">
        <v>0.02578703703703704</v>
      </c>
      <c r="DB13" s="77">
        <f>D13*$DE$5</f>
        <v>0.0009722222222222222</v>
      </c>
      <c r="DC13" s="85">
        <f>DA13-DB13</f>
        <v>0.024814814814814817</v>
      </c>
      <c r="DD13" s="77">
        <f>DC13/$DE$5</f>
        <v>0.008271604938271606</v>
      </c>
      <c r="DE13" s="168">
        <v>7</v>
      </c>
      <c r="DF13" s="98">
        <v>0.044062500000000004</v>
      </c>
      <c r="DG13" s="77">
        <f>D13*$DJ$5</f>
        <v>0.002171296296296296</v>
      </c>
      <c r="DH13" s="85">
        <f>DF13-DG13</f>
        <v>0.04189120370370371</v>
      </c>
      <c r="DI13" s="77">
        <f>DH13/$DJ$5</f>
        <v>0.006252418463239359</v>
      </c>
      <c r="DJ13" s="168">
        <v>7</v>
      </c>
      <c r="DK13" s="98">
        <v>0.06306712962962963</v>
      </c>
      <c r="DL13" s="77">
        <f>D13*$DO$5</f>
        <v>0.002171296296296296</v>
      </c>
      <c r="DM13" s="85">
        <f>DK13-DL13</f>
        <v>0.06089583333333333</v>
      </c>
      <c r="DN13" s="77">
        <f>DM13/$DO$5</f>
        <v>0.009088930348258705</v>
      </c>
      <c r="DO13" s="168">
        <v>11</v>
      </c>
      <c r="DP13" s="98">
        <v>0.05804398148148148</v>
      </c>
      <c r="DQ13" s="77">
        <f>D13*$DT$5</f>
        <v>0.0018148148148148147</v>
      </c>
      <c r="DR13" s="85">
        <f>DP13-DQ13</f>
        <v>0.05622916666666666</v>
      </c>
      <c r="DS13" s="77">
        <f>DR13/$DT$5</f>
        <v>0.01004092261904762</v>
      </c>
      <c r="DT13" s="168">
        <v>10</v>
      </c>
      <c r="DU13" s="98">
        <v>0.01980324074074074</v>
      </c>
      <c r="DV13" s="77">
        <f>N13*$DY$5</f>
        <v>0</v>
      </c>
      <c r="DW13" s="85">
        <f>DU13-DV13</f>
        <v>0.01980324074074074</v>
      </c>
      <c r="DX13" s="77">
        <f>DW13/$DY$5</f>
        <v>0.0066010802469135795</v>
      </c>
      <c r="DY13" s="193">
        <v>7</v>
      </c>
      <c r="DZ13" s="89"/>
      <c r="EA13" s="77"/>
      <c r="EB13" s="85"/>
      <c r="EC13" s="77"/>
      <c r="ED13" s="193"/>
      <c r="EE13" s="65">
        <v>10</v>
      </c>
      <c r="EF13" s="260"/>
      <c r="EG13" s="297"/>
      <c r="EH13" s="65"/>
      <c r="EI13" s="65">
        <v>9</v>
      </c>
      <c r="EJ13" s="82">
        <v>13</v>
      </c>
      <c r="EK13" s="82">
        <v>12</v>
      </c>
      <c r="EL13" s="65">
        <v>10</v>
      </c>
      <c r="EM13" s="90">
        <v>8</v>
      </c>
      <c r="EN13" s="66">
        <v>7</v>
      </c>
      <c r="EO13" s="162"/>
      <c r="EP13" s="66"/>
      <c r="EQ13" s="66"/>
      <c r="ER13" s="65">
        <v>10</v>
      </c>
      <c r="ES13" s="65">
        <v>10</v>
      </c>
      <c r="ET13" s="65"/>
      <c r="EU13" s="168">
        <v>10</v>
      </c>
      <c r="EV13" s="65"/>
      <c r="EW13" s="162">
        <v>8</v>
      </c>
      <c r="EX13" s="163">
        <v>11</v>
      </c>
      <c r="EY13" s="170">
        <v>7</v>
      </c>
      <c r="EZ13" s="282">
        <v>5</v>
      </c>
      <c r="FA13" s="270">
        <v>13</v>
      </c>
      <c r="FB13" s="168"/>
      <c r="FC13" s="193"/>
      <c r="FD13" s="168"/>
      <c r="FE13" s="188"/>
      <c r="FF13" s="103"/>
      <c r="FG13" s="168"/>
      <c r="FH13" s="65"/>
      <c r="FI13" s="65">
        <v>6</v>
      </c>
      <c r="FJ13" s="82">
        <v>8</v>
      </c>
      <c r="FK13" s="82">
        <v>12</v>
      </c>
      <c r="FL13" s="65">
        <v>6</v>
      </c>
      <c r="FM13" s="66">
        <v>8</v>
      </c>
      <c r="FN13" s="65">
        <v>6</v>
      </c>
      <c r="FO13" s="66">
        <v>12</v>
      </c>
      <c r="FP13" s="51">
        <v>4</v>
      </c>
      <c r="FQ13" s="51">
        <v>11</v>
      </c>
      <c r="FR13" s="51">
        <v>6</v>
      </c>
      <c r="FS13" s="62">
        <v>9</v>
      </c>
      <c r="FT13" s="51"/>
      <c r="FU13" s="105">
        <f>FH13+FI13+FJ13+FK13+FL13+FM13+FN13+FO13+FP13+FQ13+FR13+FS13+FT13</f>
        <v>88</v>
      </c>
      <c r="FV13" s="65"/>
      <c r="FW13" s="66">
        <v>44</v>
      </c>
      <c r="FX13" s="66"/>
      <c r="FY13" s="65"/>
      <c r="FZ13" s="65"/>
      <c r="GA13" s="73"/>
    </row>
    <row r="14" spans="1:183" s="7" customFormat="1" ht="29.25" customHeight="1">
      <c r="A14" s="50">
        <v>8</v>
      </c>
      <c r="B14" s="62" t="s">
        <v>44</v>
      </c>
      <c r="C14" s="51">
        <v>1967</v>
      </c>
      <c r="D14" s="94">
        <v>0.0005555555555555556</v>
      </c>
      <c r="E14" s="76"/>
      <c r="F14" s="75"/>
      <c r="G14" s="85"/>
      <c r="H14" s="80"/>
      <c r="I14" s="91"/>
      <c r="J14" s="92"/>
      <c r="K14" s="77"/>
      <c r="L14" s="93"/>
      <c r="M14" s="93"/>
      <c r="N14" s="78"/>
      <c r="O14" s="76"/>
      <c r="P14" s="77"/>
      <c r="Q14" s="77"/>
      <c r="R14" s="77"/>
      <c r="S14" s="78"/>
      <c r="T14" s="76"/>
      <c r="U14" s="80"/>
      <c r="V14" s="80"/>
      <c r="W14" s="80"/>
      <c r="X14" s="81"/>
      <c r="Y14" s="106">
        <v>0.020648148148148148</v>
      </c>
      <c r="Z14" s="80">
        <f>D14*$AA$5</f>
        <v>0.0010555555555555555</v>
      </c>
      <c r="AA14" s="80">
        <f>Y14-Z14</f>
        <v>0.019592592592592592</v>
      </c>
      <c r="AB14" s="80">
        <f>AA14/$AA$5</f>
        <v>0.010311890838206628</v>
      </c>
      <c r="AC14" s="82">
        <v>11</v>
      </c>
      <c r="AD14" s="89"/>
      <c r="AE14" s="77"/>
      <c r="AF14" s="77"/>
      <c r="AG14" s="77"/>
      <c r="AH14" s="65"/>
      <c r="AI14" s="86">
        <v>0.02871527777777778</v>
      </c>
      <c r="AJ14" s="77">
        <f>D14*$AK$5</f>
        <v>0.0012000000000000001</v>
      </c>
      <c r="AK14" s="77">
        <f>AI14-AJ14</f>
        <v>0.02751527777777778</v>
      </c>
      <c r="AL14" s="80">
        <f>AK14/$AK$5</f>
        <v>0.012738554526748972</v>
      </c>
      <c r="AM14" s="90">
        <v>10</v>
      </c>
      <c r="AN14" s="89"/>
      <c r="AO14" s="77"/>
      <c r="AP14" s="77"/>
      <c r="AQ14" s="77"/>
      <c r="AR14" s="66"/>
      <c r="AS14" s="89"/>
      <c r="AT14" s="75"/>
      <c r="AU14" s="85"/>
      <c r="AV14" s="77"/>
      <c r="AW14" s="162"/>
      <c r="AX14" s="89"/>
      <c r="AY14" s="77"/>
      <c r="AZ14" s="85"/>
      <c r="BA14" s="77"/>
      <c r="BB14" s="66"/>
      <c r="BC14" s="89"/>
      <c r="BD14" s="77"/>
      <c r="BE14" s="85"/>
      <c r="BF14" s="77"/>
      <c r="BG14" s="66"/>
      <c r="BH14" s="89"/>
      <c r="BI14" s="77"/>
      <c r="BJ14" s="85"/>
      <c r="BK14" s="77"/>
      <c r="BL14" s="65"/>
      <c r="BM14" s="89"/>
      <c r="BN14" s="77"/>
      <c r="BO14" s="85"/>
      <c r="BP14" s="77"/>
      <c r="BQ14" s="65"/>
      <c r="BR14" s="89"/>
      <c r="BS14" s="77"/>
      <c r="BT14" s="85"/>
      <c r="BU14" s="77"/>
      <c r="BV14" s="65"/>
      <c r="BW14" s="89"/>
      <c r="BX14" s="77"/>
      <c r="BY14" s="85"/>
      <c r="BZ14" s="77"/>
      <c r="CA14" s="168"/>
      <c r="CB14" s="89"/>
      <c r="CC14" s="77"/>
      <c r="CD14" s="85"/>
      <c r="CE14" s="77"/>
      <c r="CF14" s="65"/>
      <c r="CG14" s="89"/>
      <c r="CH14" s="77"/>
      <c r="CI14" s="85"/>
      <c r="CJ14" s="77"/>
      <c r="CK14" s="162"/>
      <c r="CL14" s="65"/>
      <c r="CM14" s="77"/>
      <c r="CN14" s="65"/>
      <c r="CO14" s="65"/>
      <c r="CP14" s="163"/>
      <c r="CQ14" s="89"/>
      <c r="CR14" s="77"/>
      <c r="CS14" s="85"/>
      <c r="CT14" s="77"/>
      <c r="CU14" s="171"/>
      <c r="CV14" s="89"/>
      <c r="CW14" s="77"/>
      <c r="CX14" s="85"/>
      <c r="CY14" s="77"/>
      <c r="CZ14" s="177"/>
      <c r="DA14" s="89"/>
      <c r="DB14" s="77"/>
      <c r="DC14" s="85"/>
      <c r="DD14" s="77"/>
      <c r="DE14" s="168"/>
      <c r="DF14" s="89"/>
      <c r="DG14" s="77"/>
      <c r="DH14" s="85"/>
      <c r="DI14" s="77"/>
      <c r="DJ14" s="168"/>
      <c r="DK14" s="89"/>
      <c r="DL14" s="77"/>
      <c r="DM14" s="85"/>
      <c r="DN14" s="77"/>
      <c r="DO14" s="168"/>
      <c r="DP14" s="89"/>
      <c r="DQ14" s="77"/>
      <c r="DR14" s="85"/>
      <c r="DS14" s="77"/>
      <c r="DT14" s="168"/>
      <c r="DU14" s="89"/>
      <c r="DV14" s="77"/>
      <c r="DW14" s="85"/>
      <c r="DX14" s="77"/>
      <c r="DY14" s="193"/>
      <c r="DZ14" s="89"/>
      <c r="EA14" s="77"/>
      <c r="EB14" s="85"/>
      <c r="EC14" s="77"/>
      <c r="ED14" s="193"/>
      <c r="EE14" s="65">
        <v>1</v>
      </c>
      <c r="EF14" s="260"/>
      <c r="EG14" s="297"/>
      <c r="EH14" s="65"/>
      <c r="EI14" s="65"/>
      <c r="EJ14" s="82"/>
      <c r="EK14" s="82">
        <v>11</v>
      </c>
      <c r="EL14" s="65"/>
      <c r="EM14" s="90">
        <v>10</v>
      </c>
      <c r="EN14" s="66"/>
      <c r="EO14" s="162"/>
      <c r="EP14" s="66"/>
      <c r="EQ14" s="66"/>
      <c r="ER14" s="65"/>
      <c r="ES14" s="65"/>
      <c r="ET14" s="65"/>
      <c r="EU14" s="168"/>
      <c r="EV14" s="65"/>
      <c r="EW14" s="162"/>
      <c r="EX14" s="163"/>
      <c r="EY14" s="171"/>
      <c r="EZ14" s="283"/>
      <c r="FA14" s="270">
        <v>2</v>
      </c>
      <c r="FB14" s="168"/>
      <c r="FC14" s="193"/>
      <c r="FD14" s="168"/>
      <c r="FE14" s="188"/>
      <c r="FF14" s="103"/>
      <c r="FG14" s="168"/>
      <c r="FH14" s="65"/>
      <c r="FI14" s="65"/>
      <c r="FJ14" s="82"/>
      <c r="FK14" s="82"/>
      <c r="FL14" s="65"/>
      <c r="FM14" s="66"/>
      <c r="FN14" s="65"/>
      <c r="FO14" s="66"/>
      <c r="FP14" s="51"/>
      <c r="FQ14" s="51"/>
      <c r="FR14" s="51"/>
      <c r="FS14" s="62"/>
      <c r="FT14" s="51"/>
      <c r="FU14" s="105"/>
      <c r="FV14" s="65"/>
      <c r="FW14" s="66"/>
      <c r="FX14" s="66"/>
      <c r="FY14" s="65"/>
      <c r="FZ14" s="65"/>
      <c r="GA14" s="73"/>
    </row>
    <row r="15" spans="1:183" s="7" customFormat="1" ht="33.75" customHeight="1" hidden="1">
      <c r="A15" s="50">
        <v>9</v>
      </c>
      <c r="B15" s="62" t="s">
        <v>11</v>
      </c>
      <c r="C15" s="51">
        <v>1966</v>
      </c>
      <c r="D15" s="94">
        <v>0.0003935185185185185</v>
      </c>
      <c r="E15" s="76"/>
      <c r="F15" s="75"/>
      <c r="G15" s="85"/>
      <c r="H15" s="80"/>
      <c r="I15" s="91"/>
      <c r="J15" s="92"/>
      <c r="K15" s="77"/>
      <c r="L15" s="93"/>
      <c r="M15" s="93"/>
      <c r="N15" s="78"/>
      <c r="O15" s="76"/>
      <c r="P15" s="77"/>
      <c r="Q15" s="77"/>
      <c r="R15" s="77"/>
      <c r="S15" s="78"/>
      <c r="T15" s="76"/>
      <c r="U15" s="80"/>
      <c r="V15" s="80"/>
      <c r="W15" s="80"/>
      <c r="X15" s="81"/>
      <c r="Y15" s="106"/>
      <c r="Z15" s="80"/>
      <c r="AA15" s="80"/>
      <c r="AB15" s="80"/>
      <c r="AC15" s="82"/>
      <c r="AD15" s="89"/>
      <c r="AE15" s="77"/>
      <c r="AF15" s="77"/>
      <c r="AG15" s="77"/>
      <c r="AH15" s="65"/>
      <c r="AI15" s="89"/>
      <c r="AJ15" s="77"/>
      <c r="AK15" s="77"/>
      <c r="AL15" s="80"/>
      <c r="AM15" s="90"/>
      <c r="AN15" s="89"/>
      <c r="AO15" s="77"/>
      <c r="AP15" s="77"/>
      <c r="AQ15" s="77"/>
      <c r="AR15" s="66"/>
      <c r="AS15" s="111"/>
      <c r="AT15" s="75"/>
      <c r="AU15" s="85"/>
      <c r="AV15" s="77"/>
      <c r="AW15" s="162"/>
      <c r="AX15" s="111"/>
      <c r="AY15" s="77"/>
      <c r="AZ15" s="85"/>
      <c r="BA15" s="77"/>
      <c r="BB15" s="66"/>
      <c r="BC15" s="89"/>
      <c r="BD15" s="77"/>
      <c r="BE15" s="85"/>
      <c r="BF15" s="77"/>
      <c r="BG15" s="66"/>
      <c r="BH15" s="89"/>
      <c r="BI15" s="77"/>
      <c r="BJ15" s="85"/>
      <c r="BK15" s="77"/>
      <c r="BL15" s="65"/>
      <c r="BM15" s="89"/>
      <c r="BN15" s="77"/>
      <c r="BO15" s="85"/>
      <c r="BP15" s="77"/>
      <c r="BQ15" s="65"/>
      <c r="BR15" s="89"/>
      <c r="BS15" s="77"/>
      <c r="BT15" s="85"/>
      <c r="BU15" s="77"/>
      <c r="BV15" s="65"/>
      <c r="BW15" s="89"/>
      <c r="BX15" s="77"/>
      <c r="BY15" s="85"/>
      <c r="BZ15" s="77"/>
      <c r="CA15" s="168"/>
      <c r="CB15" s="89"/>
      <c r="CC15" s="77"/>
      <c r="CD15" s="85"/>
      <c r="CE15" s="77"/>
      <c r="CF15" s="65"/>
      <c r="CG15" s="108"/>
      <c r="CH15" s="77"/>
      <c r="CI15" s="85"/>
      <c r="CJ15" s="77"/>
      <c r="CK15" s="162"/>
      <c r="CL15" s="89" t="s">
        <v>40</v>
      </c>
      <c r="CM15" s="77" t="s">
        <v>40</v>
      </c>
      <c r="CN15" s="85" t="s">
        <v>40</v>
      </c>
      <c r="CO15" s="77" t="s">
        <v>42</v>
      </c>
      <c r="CP15" s="163"/>
      <c r="CQ15" s="89"/>
      <c r="CR15" s="77"/>
      <c r="CS15" s="85"/>
      <c r="CT15" s="77"/>
      <c r="CU15" s="171"/>
      <c r="CV15" s="89"/>
      <c r="CW15" s="77"/>
      <c r="CX15" s="85"/>
      <c r="CY15" s="77"/>
      <c r="CZ15" s="177"/>
      <c r="DA15" s="89"/>
      <c r="DB15" s="77"/>
      <c r="DC15" s="85"/>
      <c r="DD15" s="77"/>
      <c r="DE15" s="168"/>
      <c r="DF15" s="89"/>
      <c r="DG15" s="77"/>
      <c r="DH15" s="85"/>
      <c r="DI15" s="77"/>
      <c r="DJ15" s="168"/>
      <c r="DK15" s="89"/>
      <c r="DL15" s="77"/>
      <c r="DM15" s="85"/>
      <c r="DN15" s="77"/>
      <c r="DO15" s="168"/>
      <c r="DP15" s="89"/>
      <c r="DQ15" s="77"/>
      <c r="DR15" s="85"/>
      <c r="DS15" s="77"/>
      <c r="DT15" s="168"/>
      <c r="DU15" s="89"/>
      <c r="DV15" s="77"/>
      <c r="DW15" s="85"/>
      <c r="DX15" s="77"/>
      <c r="DY15" s="193"/>
      <c r="DZ15" s="89"/>
      <c r="EA15" s="77"/>
      <c r="EB15" s="85"/>
      <c r="EC15" s="77"/>
      <c r="ED15" s="193"/>
      <c r="EE15" s="65">
        <v>5</v>
      </c>
      <c r="EF15" s="260"/>
      <c r="EG15" s="297"/>
      <c r="EH15" s="65"/>
      <c r="EI15" s="65"/>
      <c r="EJ15" s="82"/>
      <c r="EK15" s="82"/>
      <c r="EL15" s="65"/>
      <c r="EM15" s="90"/>
      <c r="EN15" s="66"/>
      <c r="EO15" s="162"/>
      <c r="EP15" s="66"/>
      <c r="EQ15" s="66"/>
      <c r="ER15" s="65"/>
      <c r="ES15" s="65"/>
      <c r="ET15" s="65"/>
      <c r="EU15" s="168"/>
      <c r="EV15" s="65"/>
      <c r="EW15" s="162"/>
      <c r="EX15" s="163"/>
      <c r="EY15" s="171"/>
      <c r="EZ15" s="283"/>
      <c r="FA15" s="270"/>
      <c r="FB15" s="168"/>
      <c r="FC15" s="193"/>
      <c r="FD15" s="168"/>
      <c r="FE15" s="188"/>
      <c r="FF15" s="103"/>
      <c r="FG15" s="168"/>
      <c r="FH15" s="65"/>
      <c r="FI15" s="51">
        <v>5</v>
      </c>
      <c r="FJ15" s="51">
        <v>4</v>
      </c>
      <c r="FK15" s="51">
        <v>3</v>
      </c>
      <c r="FL15" s="51">
        <v>5</v>
      </c>
      <c r="FM15" s="51">
        <v>5</v>
      </c>
      <c r="FN15" s="51">
        <v>6</v>
      </c>
      <c r="FO15" s="51">
        <v>6</v>
      </c>
      <c r="FP15" s="51">
        <v>5</v>
      </c>
      <c r="FQ15" s="51"/>
      <c r="FR15" s="51"/>
      <c r="FS15" s="51"/>
      <c r="FT15" s="51"/>
      <c r="FU15" s="109">
        <f aca="true" t="shared" si="2" ref="FU15:FU31">FH15+FI15+FJ15+FK15+FL15+FM15+FN15+FO15+FP15+FQ15+FR15+FS15+FT15</f>
        <v>39</v>
      </c>
      <c r="FV15" s="65"/>
      <c r="FW15" s="65"/>
      <c r="FX15" s="66"/>
      <c r="FY15" s="65"/>
      <c r="FZ15" s="65"/>
      <c r="GA15" s="73"/>
    </row>
    <row r="16" spans="1:183" s="7" customFormat="1" ht="24.75" customHeight="1">
      <c r="A16" s="50">
        <v>9</v>
      </c>
      <c r="B16" s="62" t="s">
        <v>9</v>
      </c>
      <c r="C16" s="51">
        <v>1966</v>
      </c>
      <c r="D16" s="94">
        <v>0.0005902777777777778</v>
      </c>
      <c r="E16" s="76"/>
      <c r="F16" s="75"/>
      <c r="G16" s="85"/>
      <c r="H16" s="80"/>
      <c r="I16" s="91"/>
      <c r="J16" s="110"/>
      <c r="K16" s="77"/>
      <c r="L16" s="93"/>
      <c r="M16" s="93"/>
      <c r="N16" s="78"/>
      <c r="O16" s="201">
        <v>0.02990740740740741</v>
      </c>
      <c r="P16" s="77">
        <f>D16*$R$5</f>
        <v>0.0016527777777777778</v>
      </c>
      <c r="Q16" s="77">
        <f>O16-P16</f>
        <v>0.028254629629629633</v>
      </c>
      <c r="R16" s="77">
        <f>Q16/$R$5</f>
        <v>0.010090939153439156</v>
      </c>
      <c r="S16" s="78">
        <v>7</v>
      </c>
      <c r="T16" s="113">
        <v>0.021516203703703704</v>
      </c>
      <c r="U16" s="80">
        <f>D16*$U$5</f>
        <v>0.001829861111111111</v>
      </c>
      <c r="V16" s="80">
        <f>T16-U16</f>
        <v>0.019686342592592592</v>
      </c>
      <c r="W16" s="80">
        <f>V16/$U$5</f>
        <v>0.006350433094384707</v>
      </c>
      <c r="X16" s="81">
        <v>4</v>
      </c>
      <c r="Y16" s="205">
        <v>0.03512731481481481</v>
      </c>
      <c r="Z16" s="80">
        <f>D16*$Z$5</f>
        <v>0.0025972222222222226</v>
      </c>
      <c r="AA16" s="80">
        <f>Y16-Z16</f>
        <v>0.03253009259259259</v>
      </c>
      <c r="AB16" s="80">
        <f>AA16/$Z$5</f>
        <v>0.00739320286195286</v>
      </c>
      <c r="AC16" s="82">
        <v>7</v>
      </c>
      <c r="AD16" s="87">
        <v>0.03881944444444444</v>
      </c>
      <c r="AE16" s="77">
        <f>D16*$AE$5</f>
        <v>0.00265625</v>
      </c>
      <c r="AF16" s="77">
        <f>AD16-AE16</f>
        <v>0.03616319444444444</v>
      </c>
      <c r="AG16" s="77">
        <f>AF16/$AE$5</f>
        <v>0.008036265432098766</v>
      </c>
      <c r="AH16" s="65">
        <v>9</v>
      </c>
      <c r="AI16" s="86">
        <v>0.025011574074074075</v>
      </c>
      <c r="AJ16" s="77">
        <f>D16*$AK$5</f>
        <v>0.001275</v>
      </c>
      <c r="AK16" s="77">
        <f>AI16-AJ16</f>
        <v>0.023736574074074077</v>
      </c>
      <c r="AL16" s="80">
        <f>AK16/$AK$5</f>
        <v>0.010989154663923183</v>
      </c>
      <c r="AM16" s="90">
        <v>7</v>
      </c>
      <c r="AN16" s="146">
        <v>0.032997685185185185</v>
      </c>
      <c r="AO16" s="77">
        <f>D16*$Q$5</f>
        <v>0.0014166666666666666</v>
      </c>
      <c r="AP16" s="77">
        <f>AN16-AO16</f>
        <v>0.03158101851851852</v>
      </c>
      <c r="AQ16" s="77">
        <f>AP16/$AQ$5</f>
        <v>0.009455394766023511</v>
      </c>
      <c r="AR16" s="66">
        <v>5</v>
      </c>
      <c r="AS16" s="86">
        <v>0.04878472222222222</v>
      </c>
      <c r="AT16" s="75">
        <f>D16*$AV$5</f>
        <v>0.0026975694444444447</v>
      </c>
      <c r="AU16" s="85">
        <f>AS16-AT16</f>
        <v>0.04608715277777778</v>
      </c>
      <c r="AV16" s="77">
        <f>AU16/$AV$5</f>
        <v>0.010084716143933867</v>
      </c>
      <c r="AW16" s="162">
        <v>6</v>
      </c>
      <c r="AX16" s="89"/>
      <c r="AY16" s="77"/>
      <c r="AZ16" s="85"/>
      <c r="BA16" s="77"/>
      <c r="BB16" s="66"/>
      <c r="BC16" s="108"/>
      <c r="BD16" s="77"/>
      <c r="BE16" s="85"/>
      <c r="BF16" s="77"/>
      <c r="BG16" s="66"/>
      <c r="BH16" s="89"/>
      <c r="BI16" s="77"/>
      <c r="BJ16" s="85"/>
      <c r="BK16" s="77"/>
      <c r="BL16" s="65"/>
      <c r="BM16" s="89"/>
      <c r="BN16" s="77"/>
      <c r="BO16" s="85"/>
      <c r="BP16" s="77"/>
      <c r="BQ16" s="65"/>
      <c r="BR16" s="89"/>
      <c r="BS16" s="77"/>
      <c r="BT16" s="85"/>
      <c r="BU16" s="77"/>
      <c r="BV16" s="65"/>
      <c r="BW16" s="108"/>
      <c r="BX16" s="77"/>
      <c r="BY16" s="85"/>
      <c r="BZ16" s="77"/>
      <c r="CA16" s="168"/>
      <c r="CB16" s="108"/>
      <c r="CC16" s="77"/>
      <c r="CD16" s="85"/>
      <c r="CE16" s="77"/>
      <c r="CF16" s="65"/>
      <c r="CG16" s="84" t="s">
        <v>36</v>
      </c>
      <c r="CH16" s="77" t="s">
        <v>40</v>
      </c>
      <c r="CI16" s="85" t="s">
        <v>40</v>
      </c>
      <c r="CJ16" s="77" t="s">
        <v>40</v>
      </c>
      <c r="CK16" s="162"/>
      <c r="CL16" s="84">
        <v>0.04193287037037038</v>
      </c>
      <c r="CM16" s="77">
        <f>D16*$CO$5</f>
        <v>0.0022430555555555554</v>
      </c>
      <c r="CN16" s="85">
        <f>CL16-CM16</f>
        <v>0.039689814814814824</v>
      </c>
      <c r="CO16" s="77">
        <f>CN16/$CO$5</f>
        <v>0.010444688109161797</v>
      </c>
      <c r="CP16" s="163">
        <v>10</v>
      </c>
      <c r="CQ16" s="89"/>
      <c r="CR16" s="77"/>
      <c r="CS16" s="85"/>
      <c r="CT16" s="77"/>
      <c r="CU16" s="171"/>
      <c r="CV16" s="89"/>
      <c r="CW16" s="77"/>
      <c r="CX16" s="85"/>
      <c r="CY16" s="77"/>
      <c r="CZ16" s="177"/>
      <c r="DA16" s="89"/>
      <c r="DB16" s="77"/>
      <c r="DC16" s="85"/>
      <c r="DD16" s="77"/>
      <c r="DE16" s="168"/>
      <c r="DF16" s="160">
        <v>0.04951388888888889</v>
      </c>
      <c r="DG16" s="77">
        <f>D16*$DG$3</f>
        <v>0.003777777777777778</v>
      </c>
      <c r="DH16" s="85">
        <f>DF16-DG16</f>
        <v>0.045736111111111116</v>
      </c>
      <c r="DI16" s="77">
        <f>DH16/$DG$3</f>
        <v>0.007146267361111112</v>
      </c>
      <c r="DJ16" s="168">
        <v>9</v>
      </c>
      <c r="DK16" s="160">
        <v>0.05355324074074074</v>
      </c>
      <c r="DL16" s="77">
        <f>D16*$DL$3</f>
        <v>0.0030694444444444445</v>
      </c>
      <c r="DM16" s="85">
        <f>DK16-DL16</f>
        <v>0.0504837962962963</v>
      </c>
      <c r="DN16" s="77">
        <f>DM16/$DL$3</f>
        <v>0.009708422364672365</v>
      </c>
      <c r="DO16" s="168">
        <v>12</v>
      </c>
      <c r="DP16" s="89"/>
      <c r="DQ16" s="77"/>
      <c r="DR16" s="85"/>
      <c r="DS16" s="77"/>
      <c r="DT16" s="168"/>
      <c r="DU16" s="89"/>
      <c r="DV16" s="77"/>
      <c r="DW16" s="85"/>
      <c r="DX16" s="77"/>
      <c r="DY16" s="193"/>
      <c r="DZ16" s="89"/>
      <c r="EA16" s="77"/>
      <c r="EB16" s="85"/>
      <c r="EC16" s="77"/>
      <c r="ED16" s="193"/>
      <c r="EE16" s="65">
        <v>9</v>
      </c>
      <c r="EF16" s="260"/>
      <c r="EG16" s="297"/>
      <c r="EH16" s="65"/>
      <c r="EI16" s="65">
        <v>7</v>
      </c>
      <c r="EJ16" s="82">
        <v>4</v>
      </c>
      <c r="EK16" s="82">
        <v>7</v>
      </c>
      <c r="EL16" s="65">
        <v>9</v>
      </c>
      <c r="EM16" s="90">
        <v>7</v>
      </c>
      <c r="EN16" s="66">
        <v>5</v>
      </c>
      <c r="EO16" s="162">
        <v>6</v>
      </c>
      <c r="EP16" s="66"/>
      <c r="EQ16" s="66"/>
      <c r="ER16" s="65"/>
      <c r="ES16" s="65"/>
      <c r="ET16" s="65"/>
      <c r="EU16" s="168"/>
      <c r="EV16" s="65"/>
      <c r="EW16" s="162"/>
      <c r="EX16" s="163">
        <v>10</v>
      </c>
      <c r="EY16" s="171"/>
      <c r="EZ16" s="283"/>
      <c r="FA16" s="270">
        <v>8</v>
      </c>
      <c r="FB16" s="168"/>
      <c r="FC16" s="193"/>
      <c r="FD16" s="168"/>
      <c r="FE16" s="188"/>
      <c r="FF16" s="103"/>
      <c r="FG16" s="168"/>
      <c r="FH16" s="65"/>
      <c r="FI16" s="51">
        <v>13</v>
      </c>
      <c r="FJ16" s="51">
        <v>4</v>
      </c>
      <c r="FK16" s="51">
        <v>10</v>
      </c>
      <c r="FL16" s="51">
        <v>12</v>
      </c>
      <c r="FM16" s="51">
        <v>4</v>
      </c>
      <c r="FN16" s="51">
        <v>8</v>
      </c>
      <c r="FO16" s="51">
        <v>10</v>
      </c>
      <c r="FP16" s="51"/>
      <c r="FQ16" s="51"/>
      <c r="FR16" s="51"/>
      <c r="FS16" s="51"/>
      <c r="FT16" s="51"/>
      <c r="FU16" s="109">
        <f t="shared" si="2"/>
        <v>61</v>
      </c>
      <c r="FV16" s="65"/>
      <c r="FW16" s="65"/>
      <c r="FX16" s="66"/>
      <c r="FY16" s="65"/>
      <c r="FZ16" s="65"/>
      <c r="GA16" s="73"/>
    </row>
    <row r="17" spans="1:183" s="7" customFormat="1" ht="26.25" customHeight="1">
      <c r="A17" s="50">
        <v>10</v>
      </c>
      <c r="B17" s="62" t="s">
        <v>16</v>
      </c>
      <c r="C17" s="51">
        <v>1965</v>
      </c>
      <c r="D17" s="94">
        <v>0.000625</v>
      </c>
      <c r="E17" s="76"/>
      <c r="F17" s="75"/>
      <c r="G17" s="85"/>
      <c r="H17" s="80"/>
      <c r="I17" s="91"/>
      <c r="J17" s="92"/>
      <c r="K17" s="77"/>
      <c r="L17" s="93"/>
      <c r="M17" s="93"/>
      <c r="N17" s="78"/>
      <c r="O17" s="201">
        <v>0.021631944444444443</v>
      </c>
      <c r="P17" s="77">
        <f>D17*$R$5</f>
        <v>0.0017499999999999998</v>
      </c>
      <c r="Q17" s="77">
        <f>O17-P17</f>
        <v>0.019881944444444445</v>
      </c>
      <c r="R17" s="77">
        <f>Q17/$R$5</f>
        <v>0.007100694444444445</v>
      </c>
      <c r="S17" s="78">
        <v>3</v>
      </c>
      <c r="T17" s="113">
        <v>0.020729166666666667</v>
      </c>
      <c r="U17" s="80">
        <f aca="true" t="shared" si="3" ref="U17:U26">D17*$U$5</f>
        <v>0.0019375000000000002</v>
      </c>
      <c r="V17" s="80">
        <f>T17-U17</f>
        <v>0.018791666666666665</v>
      </c>
      <c r="W17" s="80">
        <f aca="true" t="shared" si="4" ref="W17:W26">V17/$U$5</f>
        <v>0.006061827956989246</v>
      </c>
      <c r="X17" s="81">
        <v>2</v>
      </c>
      <c r="Y17" s="205">
        <v>0.037812500000000006</v>
      </c>
      <c r="Z17" s="80">
        <f>D17*$Z$5</f>
        <v>0.0027500000000000003</v>
      </c>
      <c r="AA17" s="80">
        <f>Y17-Z17</f>
        <v>0.0350625</v>
      </c>
      <c r="AB17" s="80">
        <f>AA17/$Z$5</f>
        <v>0.00796875</v>
      </c>
      <c r="AC17" s="82">
        <v>9</v>
      </c>
      <c r="AD17" s="87">
        <v>0.03612268518518518</v>
      </c>
      <c r="AE17" s="77">
        <f>D17*$AE$5</f>
        <v>0.0028125</v>
      </c>
      <c r="AF17" s="77">
        <f>AD17-AE17</f>
        <v>0.03331018518518518</v>
      </c>
      <c r="AG17" s="77">
        <f>AF17/$AE$5</f>
        <v>0.007402263374485595</v>
      </c>
      <c r="AH17" s="65">
        <v>8</v>
      </c>
      <c r="AI17" s="86">
        <v>0.01857638888888889</v>
      </c>
      <c r="AJ17" s="77">
        <f>D17*$AK$5</f>
        <v>0.00135</v>
      </c>
      <c r="AK17" s="77">
        <f>AI17-AJ17</f>
        <v>0.01722638888888889</v>
      </c>
      <c r="AL17" s="80">
        <f>AK17/$AK$5</f>
        <v>0.007975180041152262</v>
      </c>
      <c r="AM17" s="90">
        <v>3</v>
      </c>
      <c r="AN17" s="89"/>
      <c r="AO17" s="77"/>
      <c r="AP17" s="77"/>
      <c r="AQ17" s="77"/>
      <c r="AR17" s="66"/>
      <c r="AS17" s="89"/>
      <c r="AT17" s="75"/>
      <c r="AU17" s="85"/>
      <c r="AV17" s="77"/>
      <c r="AW17" s="162"/>
      <c r="AX17" s="218">
        <v>0.07048611111111111</v>
      </c>
      <c r="AY17" s="77">
        <f>D17*$AZ$5</f>
        <v>0.004</v>
      </c>
      <c r="AZ17" s="85">
        <f>AX17-AY17</f>
        <v>0.06648611111111111</v>
      </c>
      <c r="BA17" s="77">
        <f>AZ17/$AZ$5</f>
        <v>0.01038845486111111</v>
      </c>
      <c r="BB17" s="66">
        <v>10</v>
      </c>
      <c r="BC17" s="89"/>
      <c r="BD17" s="77"/>
      <c r="BE17" s="85"/>
      <c r="BF17" s="77"/>
      <c r="BG17" s="66"/>
      <c r="BH17" s="89"/>
      <c r="BI17" s="77"/>
      <c r="BJ17" s="85"/>
      <c r="BK17" s="77"/>
      <c r="BL17" s="65"/>
      <c r="BM17" s="89"/>
      <c r="BN17" s="77"/>
      <c r="BO17" s="85"/>
      <c r="BP17" s="77"/>
      <c r="BQ17" s="65"/>
      <c r="BR17" s="89"/>
      <c r="BS17" s="77"/>
      <c r="BT17" s="85"/>
      <c r="BU17" s="77"/>
      <c r="BV17" s="65"/>
      <c r="BW17" s="88">
        <v>0.05986111111111111</v>
      </c>
      <c r="BX17" s="77">
        <f>D17*$BY$5</f>
        <v>0.0040625</v>
      </c>
      <c r="BY17" s="85">
        <f>BW17-BX17</f>
        <v>0.055798611111111104</v>
      </c>
      <c r="BZ17" s="77">
        <f>BY17/$BY$5</f>
        <v>0.008584401709401708</v>
      </c>
      <c r="CA17" s="168">
        <v>3</v>
      </c>
      <c r="CB17" s="89" t="s">
        <v>40</v>
      </c>
      <c r="CC17" s="77" t="s">
        <v>40</v>
      </c>
      <c r="CD17" s="85" t="s">
        <v>40</v>
      </c>
      <c r="CE17" s="77" t="s">
        <v>40</v>
      </c>
      <c r="CF17" s="65"/>
      <c r="CG17" s="89"/>
      <c r="CH17" s="77"/>
      <c r="CI17" s="85"/>
      <c r="CJ17" s="77"/>
      <c r="CK17" s="162"/>
      <c r="CL17" s="89"/>
      <c r="CM17" s="77"/>
      <c r="CN17" s="85"/>
      <c r="CO17" s="77"/>
      <c r="CP17" s="163"/>
      <c r="CQ17" s="84">
        <v>0.032499999999999994</v>
      </c>
      <c r="CR17" s="77">
        <f>D17*$CT$5</f>
        <v>0.0025687500000000003</v>
      </c>
      <c r="CS17" s="85">
        <f>CQ17-CR17</f>
        <v>0.029931249999999993</v>
      </c>
      <c r="CT17" s="77">
        <f>CS17/$CT$5</f>
        <v>0.007282542579075423</v>
      </c>
      <c r="CU17" s="252">
        <v>3</v>
      </c>
      <c r="CV17" s="249">
        <v>0.04766203703703704</v>
      </c>
      <c r="CW17" s="77">
        <f>D17*$CY$5</f>
        <v>0.0026187500000000004</v>
      </c>
      <c r="CX17" s="85">
        <f>CV17-CW17</f>
        <v>0.045043287037037034</v>
      </c>
      <c r="CY17" s="77">
        <f>CX17/$CY$5</f>
        <v>0.010750187837001678</v>
      </c>
      <c r="CZ17" s="176">
        <v>3</v>
      </c>
      <c r="DA17" s="89"/>
      <c r="DB17" s="77"/>
      <c r="DC17" s="85"/>
      <c r="DD17" s="77"/>
      <c r="DE17" s="168"/>
      <c r="DF17" s="89"/>
      <c r="DG17" s="77"/>
      <c r="DH17" s="85"/>
      <c r="DI17" s="77"/>
      <c r="DJ17" s="168"/>
      <c r="DK17" s="89"/>
      <c r="DL17" s="77">
        <f>D17*$DL$3</f>
        <v>0.0032500000000000003</v>
      </c>
      <c r="DM17" s="85"/>
      <c r="DN17" s="77"/>
      <c r="DO17" s="168"/>
      <c r="DP17" s="89"/>
      <c r="DQ17" s="77"/>
      <c r="DR17" s="85"/>
      <c r="DS17" s="77"/>
      <c r="DT17" s="168"/>
      <c r="DU17" s="89"/>
      <c r="DV17" s="111"/>
      <c r="DW17" s="85"/>
      <c r="DX17" s="77"/>
      <c r="DY17" s="193"/>
      <c r="DZ17" s="89"/>
      <c r="EA17" s="111"/>
      <c r="EB17" s="85"/>
      <c r="EC17" s="77"/>
      <c r="ED17" s="193"/>
      <c r="EE17" s="65">
        <v>8</v>
      </c>
      <c r="EF17" s="260">
        <v>9</v>
      </c>
      <c r="EG17" s="297"/>
      <c r="EH17" s="65"/>
      <c r="EI17" s="65">
        <v>3</v>
      </c>
      <c r="EJ17" s="82">
        <v>2</v>
      </c>
      <c r="EK17" s="82">
        <v>9</v>
      </c>
      <c r="EL17" s="65">
        <v>8</v>
      </c>
      <c r="EM17" s="90">
        <v>3</v>
      </c>
      <c r="EN17" s="66"/>
      <c r="EO17" s="162"/>
      <c r="EP17" s="66">
        <v>10</v>
      </c>
      <c r="EQ17" s="66"/>
      <c r="ER17" s="65"/>
      <c r="ES17" s="65"/>
      <c r="ET17" s="65"/>
      <c r="EU17" s="168">
        <v>3</v>
      </c>
      <c r="EV17" s="65"/>
      <c r="EW17" s="162"/>
      <c r="EX17" s="163"/>
      <c r="EY17" s="252">
        <v>3</v>
      </c>
      <c r="EZ17" s="282">
        <v>3</v>
      </c>
      <c r="FA17" s="270">
        <v>9</v>
      </c>
      <c r="FB17" s="168"/>
      <c r="FC17" s="193"/>
      <c r="FD17" s="168"/>
      <c r="FE17" s="188"/>
      <c r="FF17" s="103"/>
      <c r="FG17" s="168"/>
      <c r="FH17" s="65"/>
      <c r="FI17" s="51">
        <v>8</v>
      </c>
      <c r="FJ17" s="51">
        <v>3</v>
      </c>
      <c r="FK17" s="51">
        <v>1</v>
      </c>
      <c r="FL17" s="51">
        <v>1</v>
      </c>
      <c r="FM17" s="51">
        <v>4</v>
      </c>
      <c r="FN17" s="51">
        <v>3</v>
      </c>
      <c r="FO17" s="51">
        <v>2</v>
      </c>
      <c r="FP17" s="51">
        <v>10</v>
      </c>
      <c r="FQ17" s="51"/>
      <c r="FR17" s="51"/>
      <c r="FS17" s="51"/>
      <c r="FT17" s="51"/>
      <c r="FU17" s="109">
        <f t="shared" si="2"/>
        <v>32</v>
      </c>
      <c r="FV17" s="65"/>
      <c r="FW17" s="65"/>
      <c r="FX17" s="66"/>
      <c r="FY17" s="65"/>
      <c r="FZ17" s="65"/>
      <c r="GA17" s="73"/>
    </row>
    <row r="18" spans="1:183" s="7" customFormat="1" ht="29.25" customHeight="1">
      <c r="A18" s="50">
        <v>11</v>
      </c>
      <c r="B18" s="62" t="s">
        <v>28</v>
      </c>
      <c r="C18" s="51">
        <v>1963</v>
      </c>
      <c r="D18" s="94">
        <v>0.0009259259259259259</v>
      </c>
      <c r="E18" s="101">
        <v>0.02107638888888889</v>
      </c>
      <c r="F18" s="75">
        <f>D18*$I$5</f>
        <v>0.003212962962962963</v>
      </c>
      <c r="G18" s="85">
        <f>E18-F18</f>
        <v>0.01786342592592593</v>
      </c>
      <c r="H18" s="80">
        <f>G18/$I$5</f>
        <v>0.005147961361938308</v>
      </c>
      <c r="I18" s="91">
        <v>1</v>
      </c>
      <c r="J18" s="95">
        <v>0.04564814814814815</v>
      </c>
      <c r="K18" s="77">
        <f>D18*$N$5</f>
        <v>0.002592592592592592</v>
      </c>
      <c r="L18" s="93">
        <f t="shared" si="1"/>
        <v>0.04305555555555556</v>
      </c>
      <c r="M18" s="93">
        <f aca="true" t="shared" si="5" ref="M18:M30">L18/$P$5</f>
        <v>0.011330409356725149</v>
      </c>
      <c r="N18" s="78">
        <v>6</v>
      </c>
      <c r="O18" s="76"/>
      <c r="P18" s="77"/>
      <c r="Q18" s="77"/>
      <c r="R18" s="77"/>
      <c r="S18" s="78"/>
      <c r="T18" s="76"/>
      <c r="U18" s="80">
        <f t="shared" si="3"/>
        <v>0.0028703703703703703</v>
      </c>
      <c r="V18" s="80"/>
      <c r="W18" s="80">
        <f t="shared" si="4"/>
        <v>0</v>
      </c>
      <c r="X18" s="81"/>
      <c r="Y18" s="97">
        <v>0.036631944444444446</v>
      </c>
      <c r="Z18" s="80">
        <f>D18*$AC$5</f>
        <v>0.005833333333333333</v>
      </c>
      <c r="AA18" s="80">
        <f>Y18-Z18</f>
        <v>0.030798611111111113</v>
      </c>
      <c r="AB18" s="80">
        <f>AA18/$AC$5</f>
        <v>0.004888668430335097</v>
      </c>
      <c r="AC18" s="82">
        <v>3</v>
      </c>
      <c r="AD18" s="83" t="s">
        <v>36</v>
      </c>
      <c r="AE18" s="77"/>
      <c r="AF18" s="77"/>
      <c r="AG18" s="77"/>
      <c r="AH18" s="65">
        <v>13</v>
      </c>
      <c r="AI18" s="86">
        <v>0.02181712962962963</v>
      </c>
      <c r="AJ18" s="77">
        <f>D18*$AK$5</f>
        <v>0.002</v>
      </c>
      <c r="AK18" s="77">
        <f>AI18-AJ18</f>
        <v>0.01981712962962963</v>
      </c>
      <c r="AL18" s="80">
        <f>AK18/$AK$5</f>
        <v>0.009174597050754458</v>
      </c>
      <c r="AM18" s="90">
        <v>5</v>
      </c>
      <c r="AN18" s="89"/>
      <c r="AO18" s="77"/>
      <c r="AP18" s="77"/>
      <c r="AQ18" s="77"/>
      <c r="AR18" s="66"/>
      <c r="AS18" s="89"/>
      <c r="AT18" s="75"/>
      <c r="AU18" s="85"/>
      <c r="AV18" s="77"/>
      <c r="AW18" s="162"/>
      <c r="AX18" s="86">
        <v>0.045578703703703705</v>
      </c>
      <c r="AY18" s="77">
        <f>D18*$BA$5</f>
        <v>0.004407407407407407</v>
      </c>
      <c r="AZ18" s="85">
        <f>AX18-AY18</f>
        <v>0.041171296296296296</v>
      </c>
      <c r="BA18" s="77">
        <f>AZ18/$BA$5</f>
        <v>0.00864943199502023</v>
      </c>
      <c r="BB18" s="66">
        <v>7</v>
      </c>
      <c r="BC18" s="115">
        <v>0.015856481481481482</v>
      </c>
      <c r="BD18" s="77">
        <f>D18*$BE$5</f>
        <v>0.0017407407407407404</v>
      </c>
      <c r="BE18" s="85">
        <f>BC18-BD18</f>
        <v>0.014115740740740741</v>
      </c>
      <c r="BF18" s="77">
        <f>BE18/$BE$5</f>
        <v>0.007508372734436565</v>
      </c>
      <c r="BG18" s="66">
        <v>5</v>
      </c>
      <c r="BH18" s="104">
        <v>0.03391203703703704</v>
      </c>
      <c r="BI18" s="77">
        <f>D18*$BL$5</f>
        <v>0.004546296296296296</v>
      </c>
      <c r="BJ18" s="85">
        <f>BH18-BI18</f>
        <v>0.029365740740740744</v>
      </c>
      <c r="BK18" s="77">
        <f>BJ18/$BL$5</f>
        <v>0.005980802594855549</v>
      </c>
      <c r="BL18" s="65">
        <v>3</v>
      </c>
      <c r="BM18" s="89">
        <v>0.030000000000000002</v>
      </c>
      <c r="BN18" s="77">
        <f>D18*$BP$5</f>
        <v>0.003666666666666666</v>
      </c>
      <c r="BO18" s="85">
        <f>BM18-BN18</f>
        <v>0.026333333333333337</v>
      </c>
      <c r="BP18" s="77">
        <f>BO18/$BP$5</f>
        <v>0.0066498316498316504</v>
      </c>
      <c r="BQ18" s="65">
        <v>1</v>
      </c>
      <c r="BR18" s="89"/>
      <c r="BS18" s="77"/>
      <c r="BT18" s="85"/>
      <c r="BU18" s="77"/>
      <c r="BV18" s="65"/>
      <c r="BW18" s="89"/>
      <c r="BX18" s="77"/>
      <c r="BY18" s="85"/>
      <c r="BZ18" s="77"/>
      <c r="CA18" s="168"/>
      <c r="CB18" s="98">
        <v>0.016087962962962964</v>
      </c>
      <c r="CC18" s="77">
        <f>D18*$CD$5</f>
        <v>0.0019444444444444444</v>
      </c>
      <c r="CD18" s="85">
        <f>CB18-CC18</f>
        <v>0.014143518518518519</v>
      </c>
      <c r="CE18" s="77">
        <f>CD18/$CD$5</f>
        <v>0.006735008818342152</v>
      </c>
      <c r="CF18" s="65">
        <v>7</v>
      </c>
      <c r="CG18" s="241">
        <v>0.034583333333333334</v>
      </c>
      <c r="CH18" s="77">
        <f>D18*$CK$5</f>
        <v>0.004537037037037037</v>
      </c>
      <c r="CI18" s="85">
        <f>CG18-CH18</f>
        <v>0.030046296296296297</v>
      </c>
      <c r="CJ18" s="77">
        <f>CI18/$CK$5</f>
        <v>0.0061318972033257745</v>
      </c>
      <c r="CK18" s="162">
        <v>3</v>
      </c>
      <c r="CL18" s="247">
        <v>0.02521990740740741</v>
      </c>
      <c r="CM18" s="77">
        <f>D18*$CP$5</f>
        <v>0.0028703703703703703</v>
      </c>
      <c r="CN18" s="85">
        <f>CL18-CM18</f>
        <v>0.02234953703703704</v>
      </c>
      <c r="CO18" s="77">
        <f>CN18/$CP$5</f>
        <v>0.007209528076463561</v>
      </c>
      <c r="CP18" s="163">
        <v>5</v>
      </c>
      <c r="CQ18" s="89"/>
      <c r="CR18" s="77"/>
      <c r="CS18" s="85"/>
      <c r="CT18" s="77"/>
      <c r="CU18" s="170"/>
      <c r="CV18" s="89"/>
      <c r="CW18" s="77"/>
      <c r="CX18" s="85"/>
      <c r="CY18" s="77"/>
      <c r="CZ18" s="176"/>
      <c r="DA18" s="89"/>
      <c r="DB18" s="77"/>
      <c r="DC18" s="85"/>
      <c r="DD18" s="77"/>
      <c r="DE18" s="168"/>
      <c r="DF18" s="160">
        <v>0.036770833333333336</v>
      </c>
      <c r="DG18" s="77">
        <f>D18*$DJ$5</f>
        <v>0.0062037037037037035</v>
      </c>
      <c r="DH18" s="85">
        <f>DF18-DG18</f>
        <v>0.03056712962962963</v>
      </c>
      <c r="DI18" s="77">
        <f>DH18/$DJ$5</f>
        <v>0.0045622581536760645</v>
      </c>
      <c r="DJ18" s="168">
        <v>2</v>
      </c>
      <c r="DK18" s="160">
        <v>0.03597222222222222</v>
      </c>
      <c r="DL18" s="77">
        <f>D18*$DL$3</f>
        <v>0.004814814814814814</v>
      </c>
      <c r="DM18" s="85">
        <f>DK18-DL18</f>
        <v>0.031157407407407404</v>
      </c>
      <c r="DN18" s="77">
        <f>DM18/$DL$3</f>
        <v>0.005991809116809116</v>
      </c>
      <c r="DO18" s="168">
        <v>3</v>
      </c>
      <c r="DP18" s="87">
        <v>0.02684027777777778</v>
      </c>
      <c r="DQ18" s="77">
        <f>D18*$DU$5</f>
        <v>0.003796296296296296</v>
      </c>
      <c r="DR18" s="85">
        <f aca="true" t="shared" si="6" ref="DR18:DR25">DP18-DQ18</f>
        <v>0.023043981481481485</v>
      </c>
      <c r="DS18" s="77">
        <f>DR18/$DU$5</f>
        <v>0.0056204832881662165</v>
      </c>
      <c r="DT18" s="168">
        <v>3</v>
      </c>
      <c r="DU18" s="87">
        <v>0.01283564814814815</v>
      </c>
      <c r="DV18" s="77">
        <f>D18*$DZ$5</f>
        <v>0.0023148148148148147</v>
      </c>
      <c r="DW18" s="85">
        <f>DU18-DV18</f>
        <v>0.010520833333333335</v>
      </c>
      <c r="DX18" s="77">
        <f>DW18/$DZ$5</f>
        <v>0.004208333333333334</v>
      </c>
      <c r="DY18" s="193">
        <v>2</v>
      </c>
      <c r="DZ18" s="87">
        <v>0.0203125</v>
      </c>
      <c r="EA18" s="77">
        <f>D18*$EE$5</f>
        <v>0.0025</v>
      </c>
      <c r="EB18" s="85">
        <f>DZ18-EA18</f>
        <v>0.017812500000000002</v>
      </c>
      <c r="EC18" s="77">
        <f>EB18/$EE$5</f>
        <v>0.006597222222222222</v>
      </c>
      <c r="ED18" s="193">
        <v>2</v>
      </c>
      <c r="EE18" s="65">
        <v>2</v>
      </c>
      <c r="EF18" s="260">
        <v>3</v>
      </c>
      <c r="EG18" s="297">
        <v>1</v>
      </c>
      <c r="EH18" s="65">
        <v>6</v>
      </c>
      <c r="EI18" s="65"/>
      <c r="EJ18" s="82"/>
      <c r="EK18" s="82">
        <v>3</v>
      </c>
      <c r="EL18" s="65">
        <v>13</v>
      </c>
      <c r="EM18" s="90">
        <v>5</v>
      </c>
      <c r="EN18" s="66"/>
      <c r="EO18" s="162"/>
      <c r="EP18" s="66">
        <v>7</v>
      </c>
      <c r="EQ18" s="66">
        <v>5</v>
      </c>
      <c r="ER18" s="65">
        <v>3</v>
      </c>
      <c r="ES18" s="65">
        <v>1</v>
      </c>
      <c r="ET18" s="65"/>
      <c r="EU18" s="168"/>
      <c r="EV18" s="65">
        <v>7</v>
      </c>
      <c r="EW18" s="162">
        <v>3</v>
      </c>
      <c r="EX18" s="163">
        <v>5</v>
      </c>
      <c r="EY18" s="170"/>
      <c r="EZ18" s="282"/>
      <c r="FA18" s="270">
        <v>12</v>
      </c>
      <c r="FB18" s="168"/>
      <c r="FC18" s="193"/>
      <c r="FD18" s="168"/>
      <c r="FE18" s="188"/>
      <c r="FF18" s="103"/>
      <c r="FG18" s="168"/>
      <c r="FH18" s="65"/>
      <c r="FI18" s="82">
        <v>4</v>
      </c>
      <c r="FJ18" s="82">
        <v>5</v>
      </c>
      <c r="FK18" s="65">
        <v>2</v>
      </c>
      <c r="FL18" s="65">
        <v>3</v>
      </c>
      <c r="FM18" s="66">
        <v>4</v>
      </c>
      <c r="FN18" s="51">
        <v>12</v>
      </c>
      <c r="FO18" s="51">
        <v>5</v>
      </c>
      <c r="FP18" s="51">
        <v>6</v>
      </c>
      <c r="FQ18" s="51">
        <v>13</v>
      </c>
      <c r="FR18" s="51">
        <v>7</v>
      </c>
      <c r="FS18" s="51"/>
      <c r="FT18" s="51"/>
      <c r="FU18" s="109">
        <f t="shared" si="2"/>
        <v>61</v>
      </c>
      <c r="FV18" s="65"/>
      <c r="FW18" s="65">
        <v>40</v>
      </c>
      <c r="FX18" s="66"/>
      <c r="FY18" s="66"/>
      <c r="FZ18" s="65"/>
      <c r="GA18" s="73"/>
    </row>
    <row r="19" spans="1:183" s="7" customFormat="1" ht="36" customHeight="1">
      <c r="A19" s="50">
        <v>12</v>
      </c>
      <c r="B19" s="62" t="s">
        <v>18</v>
      </c>
      <c r="C19" s="51">
        <v>1963</v>
      </c>
      <c r="D19" s="94">
        <v>0.0009259259259259259</v>
      </c>
      <c r="E19" s="101">
        <v>0.03871527777777778</v>
      </c>
      <c r="F19" s="75">
        <f>D19*$I$5</f>
        <v>0.003212962962962963</v>
      </c>
      <c r="G19" s="85">
        <f>E19-F19</f>
        <v>0.03550231481481481</v>
      </c>
      <c r="H19" s="80">
        <f>G19/$I$5</f>
        <v>0.01023121464403885</v>
      </c>
      <c r="I19" s="91">
        <v>7</v>
      </c>
      <c r="J19" s="92"/>
      <c r="K19" s="77"/>
      <c r="L19" s="93"/>
      <c r="M19" s="93"/>
      <c r="N19" s="114"/>
      <c r="O19" s="201">
        <v>0.0250462962962963</v>
      </c>
      <c r="P19" s="77">
        <f>D19*$R$5</f>
        <v>0.002592592592592592</v>
      </c>
      <c r="Q19" s="77">
        <f>O19-P19</f>
        <v>0.02245370370370371</v>
      </c>
      <c r="R19" s="77">
        <f>Q19/$R$5</f>
        <v>0.008019179894179896</v>
      </c>
      <c r="S19" s="78">
        <v>5</v>
      </c>
      <c r="T19" s="113">
        <v>0.029629629629629627</v>
      </c>
      <c r="U19" s="80">
        <f t="shared" si="3"/>
        <v>0.0028703703703703703</v>
      </c>
      <c r="V19" s="80">
        <f>T19-U19</f>
        <v>0.026759259259259257</v>
      </c>
      <c r="W19" s="80">
        <f t="shared" si="4"/>
        <v>0.008632019115890083</v>
      </c>
      <c r="X19" s="81">
        <v>10</v>
      </c>
      <c r="Y19" s="205">
        <v>0.05935185185185185</v>
      </c>
      <c r="Z19" s="80">
        <f>D19*$Z$5</f>
        <v>0.004074074074074074</v>
      </c>
      <c r="AA19" s="80">
        <f>Y19-Z19</f>
        <v>0.05527777777777777</v>
      </c>
      <c r="AB19" s="80">
        <f>AA19/$Z$5</f>
        <v>0.01256313131313131</v>
      </c>
      <c r="AC19" s="82">
        <v>13</v>
      </c>
      <c r="AD19" s="89"/>
      <c r="AE19" s="77"/>
      <c r="AF19" s="77"/>
      <c r="AG19" s="77"/>
      <c r="AH19" s="65"/>
      <c r="AI19" s="89"/>
      <c r="AJ19" s="77"/>
      <c r="AK19" s="77"/>
      <c r="AL19" s="80"/>
      <c r="AM19" s="90"/>
      <c r="AN19" s="89"/>
      <c r="AO19" s="111"/>
      <c r="AP19" s="111"/>
      <c r="AQ19" s="111"/>
      <c r="AR19" s="66"/>
      <c r="AS19" s="86">
        <v>0.05832175925925926</v>
      </c>
      <c r="AT19" s="75">
        <f>D19*$AV$5</f>
        <v>0.004231481481481481</v>
      </c>
      <c r="AU19" s="85">
        <f>AS19-AT19</f>
        <v>0.05409027777777778</v>
      </c>
      <c r="AV19" s="77">
        <f>AU19/$AV$5</f>
        <v>0.011835946997325552</v>
      </c>
      <c r="AW19" s="162">
        <v>8</v>
      </c>
      <c r="AX19" s="111"/>
      <c r="AY19" s="77"/>
      <c r="AZ19" s="85"/>
      <c r="BA19" s="77"/>
      <c r="BB19" s="66"/>
      <c r="BC19" s="89"/>
      <c r="BD19" s="77"/>
      <c r="BE19" s="85"/>
      <c r="BF19" s="77"/>
      <c r="BG19" s="66"/>
      <c r="BH19" s="89"/>
      <c r="BI19" s="77"/>
      <c r="BJ19" s="85"/>
      <c r="BK19" s="77"/>
      <c r="BL19" s="65"/>
      <c r="BM19" s="89"/>
      <c r="BN19" s="77"/>
      <c r="BO19" s="85"/>
      <c r="BP19" s="77"/>
      <c r="BQ19" s="65"/>
      <c r="BR19" s="102">
        <v>0.04708333333333333</v>
      </c>
      <c r="BS19" s="77">
        <f>D19*$BV$5</f>
        <v>0.0037037037037037034</v>
      </c>
      <c r="BT19" s="85">
        <f>BR19-BS19</f>
        <v>0.04337962962962963</v>
      </c>
      <c r="BU19" s="77">
        <f>BT19/$BV$5</f>
        <v>0.010844907407407407</v>
      </c>
      <c r="BV19" s="65">
        <v>5</v>
      </c>
      <c r="BW19" s="88">
        <v>0.08750000000000001</v>
      </c>
      <c r="BX19" s="77">
        <f>D19*$BY$5</f>
        <v>0.006018518518518518</v>
      </c>
      <c r="BY19" s="85">
        <f>BW19-BX19</f>
        <v>0.08148148148148149</v>
      </c>
      <c r="BZ19" s="77">
        <f>BY19/$BY$5</f>
        <v>0.012535612535612537</v>
      </c>
      <c r="CA19" s="168">
        <v>7</v>
      </c>
      <c r="CB19" s="84">
        <v>0.032060185185185185</v>
      </c>
      <c r="CC19" s="77">
        <f>D19*$CF$5</f>
        <v>0.002222222222222222</v>
      </c>
      <c r="CD19" s="85">
        <f>CB19-CC19</f>
        <v>0.029837962962962962</v>
      </c>
      <c r="CE19" s="77">
        <f>CD19/$CF$5</f>
        <v>0.012432484567901235</v>
      </c>
      <c r="CF19" s="65">
        <v>12</v>
      </c>
      <c r="CG19" s="84">
        <v>0.06604166666666667</v>
      </c>
      <c r="CH19" s="77">
        <f>D19*$CJ$5</f>
        <v>0.005462962962962963</v>
      </c>
      <c r="CI19" s="85">
        <f>CG19-CH19</f>
        <v>0.060578703703703704</v>
      </c>
      <c r="CJ19" s="77">
        <f>CI19/$CJ$5</f>
        <v>0.010267576898932831</v>
      </c>
      <c r="CK19" s="162">
        <v>10</v>
      </c>
      <c r="CL19" s="84">
        <v>0.06148148148148148</v>
      </c>
      <c r="CM19" s="77">
        <f>D19*$CO$5</f>
        <v>0.003518518518518518</v>
      </c>
      <c r="CN19" s="85">
        <f>CL19-CM19</f>
        <v>0.05796296296296296</v>
      </c>
      <c r="CO19" s="77">
        <f>CN19/$CO$5</f>
        <v>0.015253411306042885</v>
      </c>
      <c r="CP19" s="163">
        <v>12</v>
      </c>
      <c r="CQ19" s="90"/>
      <c r="CR19" s="77"/>
      <c r="CS19" s="85"/>
      <c r="CT19" s="77"/>
      <c r="CU19" s="171"/>
      <c r="CV19" s="65"/>
      <c r="CW19" s="77"/>
      <c r="CX19" s="85"/>
      <c r="CY19" s="77"/>
      <c r="CZ19" s="177"/>
      <c r="DA19" s="89"/>
      <c r="DB19" s="77"/>
      <c r="DC19" s="85"/>
      <c r="DD19" s="77"/>
      <c r="DE19" s="168"/>
      <c r="DF19" s="89"/>
      <c r="DG19" s="77"/>
      <c r="DH19" s="85"/>
      <c r="DI19" s="77"/>
      <c r="DJ19" s="168"/>
      <c r="DK19" s="89"/>
      <c r="DL19" s="77"/>
      <c r="DM19" s="85"/>
      <c r="DN19" s="77"/>
      <c r="DO19" s="168"/>
      <c r="DP19" s="89"/>
      <c r="DQ19" s="77"/>
      <c r="DR19" s="85"/>
      <c r="DS19" s="77"/>
      <c r="DT19" s="168"/>
      <c r="DU19" s="89"/>
      <c r="DV19" s="77"/>
      <c r="DW19" s="85"/>
      <c r="DX19" s="77"/>
      <c r="DY19" s="193"/>
      <c r="DZ19" s="87">
        <v>0.03253472222222222</v>
      </c>
      <c r="EA19" s="77">
        <f>D19*$EE$5</f>
        <v>0.0025</v>
      </c>
      <c r="EB19" s="85">
        <f>DZ19-EA19</f>
        <v>0.030034722222222223</v>
      </c>
      <c r="EC19" s="77">
        <f>EB19/$EE$5</f>
        <v>0.011123971193415638</v>
      </c>
      <c r="ED19" s="193">
        <v>7</v>
      </c>
      <c r="EE19" s="65" t="s">
        <v>40</v>
      </c>
      <c r="EF19" s="261" t="s">
        <v>40</v>
      </c>
      <c r="EG19" s="297">
        <v>7</v>
      </c>
      <c r="EH19" s="90"/>
      <c r="EI19" s="65">
        <v>5</v>
      </c>
      <c r="EJ19" s="82">
        <v>10</v>
      </c>
      <c r="EK19" s="82">
        <v>13</v>
      </c>
      <c r="EL19" s="65"/>
      <c r="EM19" s="90"/>
      <c r="EN19" s="66"/>
      <c r="EO19" s="162">
        <v>8</v>
      </c>
      <c r="EP19" s="66"/>
      <c r="EQ19" s="66"/>
      <c r="ER19" s="65"/>
      <c r="ES19" s="65"/>
      <c r="ET19" s="65">
        <v>5</v>
      </c>
      <c r="EU19" s="168">
        <v>7</v>
      </c>
      <c r="EV19" s="65">
        <v>12</v>
      </c>
      <c r="EW19" s="162">
        <v>10</v>
      </c>
      <c r="EX19" s="163">
        <v>12</v>
      </c>
      <c r="EY19" s="171"/>
      <c r="EZ19" s="283"/>
      <c r="FA19" s="270">
        <v>10</v>
      </c>
      <c r="FB19" s="168"/>
      <c r="FC19" s="193"/>
      <c r="FD19" s="168"/>
      <c r="FE19" s="188"/>
      <c r="FF19" s="103"/>
      <c r="FG19" s="168"/>
      <c r="FH19" s="65"/>
      <c r="FI19" s="66">
        <v>7</v>
      </c>
      <c r="FJ19" s="65">
        <v>9</v>
      </c>
      <c r="FK19" s="66">
        <v>11</v>
      </c>
      <c r="FL19" s="66">
        <v>8</v>
      </c>
      <c r="FM19" s="51">
        <v>8</v>
      </c>
      <c r="FN19" s="51"/>
      <c r="FO19" s="51"/>
      <c r="FP19" s="51"/>
      <c r="FQ19" s="51"/>
      <c r="FR19" s="51"/>
      <c r="FS19" s="51"/>
      <c r="FT19" s="51"/>
      <c r="FU19" s="109">
        <f t="shared" si="2"/>
        <v>43</v>
      </c>
      <c r="FV19" s="65"/>
      <c r="FW19" s="65"/>
      <c r="FX19" s="66"/>
      <c r="FY19" s="65"/>
      <c r="FZ19" s="65"/>
      <c r="GA19" s="73"/>
    </row>
    <row r="20" spans="1:183" s="7" customFormat="1" ht="33.75" customHeight="1">
      <c r="A20" s="50">
        <v>13</v>
      </c>
      <c r="B20" s="62" t="s">
        <v>8</v>
      </c>
      <c r="C20" s="62">
        <v>1961</v>
      </c>
      <c r="D20" s="74">
        <v>0.0010185185185185186</v>
      </c>
      <c r="E20" s="76" t="s">
        <v>40</v>
      </c>
      <c r="F20" s="75" t="s">
        <v>40</v>
      </c>
      <c r="G20" s="85" t="s">
        <v>40</v>
      </c>
      <c r="H20" s="80" t="s">
        <v>40</v>
      </c>
      <c r="I20" s="91"/>
      <c r="J20" s="95">
        <v>0.04434027777777778</v>
      </c>
      <c r="K20" s="77">
        <f>D20*$N$5</f>
        <v>0.002851851851851852</v>
      </c>
      <c r="L20" s="93">
        <f t="shared" si="1"/>
        <v>0.04148842592592593</v>
      </c>
      <c r="M20" s="93">
        <f t="shared" si="5"/>
        <v>0.010918006822612087</v>
      </c>
      <c r="N20" s="114">
        <v>2</v>
      </c>
      <c r="O20" s="76"/>
      <c r="P20" s="77"/>
      <c r="Q20" s="77"/>
      <c r="R20" s="77"/>
      <c r="S20" s="78"/>
      <c r="T20" s="113">
        <v>0.026805555555555555</v>
      </c>
      <c r="U20" s="80">
        <f t="shared" si="3"/>
        <v>0.003157407407407408</v>
      </c>
      <c r="V20" s="80">
        <f>T20-U20</f>
        <v>0.023648148148148147</v>
      </c>
      <c r="W20" s="80">
        <f t="shared" si="4"/>
        <v>0.0076284348864994024</v>
      </c>
      <c r="X20" s="81">
        <v>8</v>
      </c>
      <c r="Y20" s="205">
        <v>0.045000000000000005</v>
      </c>
      <c r="Z20" s="80">
        <f>D20*$Z$5</f>
        <v>0.004481481481481482</v>
      </c>
      <c r="AA20" s="80">
        <f>Y20-Z20</f>
        <v>0.04051851851851852</v>
      </c>
      <c r="AB20" s="80">
        <f>AA20/$Z$5</f>
        <v>0.00920875420875421</v>
      </c>
      <c r="AC20" s="82">
        <v>10</v>
      </c>
      <c r="AD20" s="87">
        <v>0.03037037037037037</v>
      </c>
      <c r="AE20" s="77">
        <f>D20*$AE$5</f>
        <v>0.004583333333333334</v>
      </c>
      <c r="AF20" s="77">
        <f>AD20-AE20</f>
        <v>0.025787037037037035</v>
      </c>
      <c r="AG20" s="77">
        <f>AF20/$AE$5</f>
        <v>0.005730452674897119</v>
      </c>
      <c r="AH20" s="65">
        <v>4</v>
      </c>
      <c r="AI20" s="89"/>
      <c r="AJ20" s="77"/>
      <c r="AK20" s="77"/>
      <c r="AL20" s="80"/>
      <c r="AM20" s="90"/>
      <c r="AN20" s="89"/>
      <c r="AO20" s="77"/>
      <c r="AP20" s="77"/>
      <c r="AQ20" s="77"/>
      <c r="AR20" s="66"/>
      <c r="AS20" s="86">
        <v>0.061643518518518514</v>
      </c>
      <c r="AT20" s="75">
        <f>D20*$AV$5</f>
        <v>0.00465462962962963</v>
      </c>
      <c r="AU20" s="85">
        <f>AS20-AT20</f>
        <v>0.05698888888888888</v>
      </c>
      <c r="AV20" s="77">
        <f>AU20/$AV$5</f>
        <v>0.0124702163870654</v>
      </c>
      <c r="AW20" s="162">
        <v>9</v>
      </c>
      <c r="AX20" s="86">
        <v>0.040625</v>
      </c>
      <c r="AY20" s="77">
        <f>D20*$BA$5</f>
        <v>0.004848148148148148</v>
      </c>
      <c r="AZ20" s="85">
        <f>AX20-AY20</f>
        <v>0.03577685185185185</v>
      </c>
      <c r="BA20" s="77">
        <f>AZ20/$BA$5</f>
        <v>0.0075161453470277</v>
      </c>
      <c r="BB20" s="66">
        <v>5</v>
      </c>
      <c r="BC20" s="89"/>
      <c r="BD20" s="77"/>
      <c r="BE20" s="85"/>
      <c r="BF20" s="77"/>
      <c r="BG20" s="66"/>
      <c r="BH20" s="104">
        <v>0.05296296296296296</v>
      </c>
      <c r="BI20" s="77">
        <f>D20*$BL$5</f>
        <v>0.005000925925925927</v>
      </c>
      <c r="BJ20" s="85">
        <f>BH20-BI20</f>
        <v>0.04796203703703703</v>
      </c>
      <c r="BK20" s="77">
        <f>BJ20/$BL$5</f>
        <v>0.009768235649091045</v>
      </c>
      <c r="BL20" s="65">
        <v>8</v>
      </c>
      <c r="BM20" s="89">
        <v>0.03144675925925926</v>
      </c>
      <c r="BN20" s="77">
        <f>D20*$BP$5</f>
        <v>0.004033333333333334</v>
      </c>
      <c r="BO20" s="85">
        <f>BM20-BN20</f>
        <v>0.027413425925925924</v>
      </c>
      <c r="BP20" s="77">
        <f>BO20/$BP$5</f>
        <v>0.0069225823045267485</v>
      </c>
      <c r="BQ20" s="65">
        <v>2</v>
      </c>
      <c r="BR20" s="102">
        <v>0.03201388888888889</v>
      </c>
      <c r="BS20" s="77">
        <f>D20*$BV$5</f>
        <v>0.004074074074074075</v>
      </c>
      <c r="BT20" s="85">
        <f>BR20-BS20</f>
        <v>0.027939814814814817</v>
      </c>
      <c r="BU20" s="77">
        <f>BT20/$BV$5</f>
        <v>0.006984953703703704</v>
      </c>
      <c r="BV20" s="65">
        <v>3</v>
      </c>
      <c r="BW20" s="102">
        <v>0.06280092592592593</v>
      </c>
      <c r="BX20" s="77">
        <f>D20*$CA$5</f>
        <v>0.006111111111111112</v>
      </c>
      <c r="BY20" s="85">
        <f>BW20-BX20</f>
        <v>0.05668981481481482</v>
      </c>
      <c r="BZ20" s="77">
        <f>BY20/$CA$5</f>
        <v>0.009448302469135804</v>
      </c>
      <c r="CA20" s="168">
        <v>5</v>
      </c>
      <c r="CB20" s="98">
        <v>0.019502314814814816</v>
      </c>
      <c r="CC20" s="77">
        <f>D20*$CD$5</f>
        <v>0.0021388888888888894</v>
      </c>
      <c r="CD20" s="85">
        <f>CB20-CC20</f>
        <v>0.017363425925925928</v>
      </c>
      <c r="CE20" s="77">
        <f>CD20/$CD$5</f>
        <v>0.008268298059964728</v>
      </c>
      <c r="CF20" s="65">
        <v>9</v>
      </c>
      <c r="CG20" s="108"/>
      <c r="CH20" s="77"/>
      <c r="CI20" s="85"/>
      <c r="CJ20" s="77"/>
      <c r="CK20" s="162"/>
      <c r="CL20" s="89"/>
      <c r="CM20" s="77"/>
      <c r="CN20" s="85"/>
      <c r="CO20" s="77"/>
      <c r="CP20" s="163"/>
      <c r="CQ20" s="89">
        <v>0.03167824074074074</v>
      </c>
      <c r="CR20" s="77">
        <f>D20*$CS$5</f>
        <v>0.0038601851851851857</v>
      </c>
      <c r="CS20" s="85">
        <f>CQ20-CR20</f>
        <v>0.027818055555555558</v>
      </c>
      <c r="CT20" s="77">
        <f>CS20/$CS$5</f>
        <v>0.007339856347112284</v>
      </c>
      <c r="CU20" s="170">
        <v>4</v>
      </c>
      <c r="CV20" s="104">
        <v>0.05438657407407407</v>
      </c>
      <c r="CW20" s="77">
        <f>D20*$CW$5</f>
        <v>0.003748148148148149</v>
      </c>
      <c r="CX20" s="85">
        <f>CV20-CW20</f>
        <v>0.05063842592592593</v>
      </c>
      <c r="CY20" s="77">
        <f>CX20/$CW$5</f>
        <v>0.013760441827697261</v>
      </c>
      <c r="CZ20" s="176">
        <v>6</v>
      </c>
      <c r="DA20" s="87">
        <v>0.01974537037037037</v>
      </c>
      <c r="DB20" s="77">
        <f>D20*$DF$5</f>
        <v>0.0023425925925925927</v>
      </c>
      <c r="DC20" s="85">
        <f>DA20-DB20</f>
        <v>0.017402777777777777</v>
      </c>
      <c r="DD20" s="77">
        <f>DC20/$DF$5</f>
        <v>0.007566425120772947</v>
      </c>
      <c r="DE20" s="168">
        <v>5</v>
      </c>
      <c r="DF20" s="87">
        <v>0.03409722222222222</v>
      </c>
      <c r="DG20" s="77">
        <f>D20*$DK$5</f>
        <v>0.005805555555555557</v>
      </c>
      <c r="DH20" s="85">
        <f>DF20-DG20</f>
        <v>0.028291666666666666</v>
      </c>
      <c r="DI20" s="77">
        <f>DH20/$DK$5</f>
        <v>0.00496345029239766</v>
      </c>
      <c r="DJ20" s="168">
        <v>4</v>
      </c>
      <c r="DK20" s="87">
        <v>0.04143518518518518</v>
      </c>
      <c r="DL20" s="77">
        <f aca="true" t="shared" si="7" ref="DL20:DL26">D20*$DP$5</f>
        <v>0.005092592592592593</v>
      </c>
      <c r="DM20" s="85">
        <f aca="true" t="shared" si="8" ref="DM20:DM26">DK20-DL20</f>
        <v>0.036342592592592586</v>
      </c>
      <c r="DN20" s="77">
        <f aca="true" t="shared" si="9" ref="DN20:DN26">DM20/$DP$5</f>
        <v>0.007268518518518517</v>
      </c>
      <c r="DO20" s="168">
        <v>5</v>
      </c>
      <c r="DP20" s="87">
        <v>0.03300925925925926</v>
      </c>
      <c r="DQ20" s="77">
        <f>D20*$DU$5</f>
        <v>0.004175925925925926</v>
      </c>
      <c r="DR20" s="85">
        <f t="shared" si="6"/>
        <v>0.028833333333333332</v>
      </c>
      <c r="DS20" s="77">
        <f>DR20/$DU$5</f>
        <v>0.007032520325203253</v>
      </c>
      <c r="DT20" s="168">
        <v>9</v>
      </c>
      <c r="DU20" s="87">
        <v>0.0153125</v>
      </c>
      <c r="DV20" s="77">
        <f>D20*$DZ$5</f>
        <v>0.0025462962962962965</v>
      </c>
      <c r="DW20" s="85">
        <f>DU20-DV20</f>
        <v>0.012766203703703703</v>
      </c>
      <c r="DX20" s="77">
        <f>DW20/$DZ$5</f>
        <v>0.005106481481481481</v>
      </c>
      <c r="DY20" s="193">
        <v>6</v>
      </c>
      <c r="DZ20" s="87">
        <v>0.02415509259259259</v>
      </c>
      <c r="EA20" s="77">
        <f>D20*$EE$5</f>
        <v>0.0027500000000000007</v>
      </c>
      <c r="EB20" s="85">
        <f>DZ20-EA20</f>
        <v>0.021405092592592587</v>
      </c>
      <c r="EC20" s="77">
        <f>EB20/$EE$5</f>
        <v>0.007927812071330587</v>
      </c>
      <c r="ED20" s="193">
        <v>5</v>
      </c>
      <c r="EE20" s="65" t="s">
        <v>40</v>
      </c>
      <c r="EF20" s="261" t="s">
        <v>40</v>
      </c>
      <c r="EG20" s="297"/>
      <c r="EH20" s="90">
        <v>2</v>
      </c>
      <c r="EI20" s="65"/>
      <c r="EJ20" s="82">
        <v>8</v>
      </c>
      <c r="EK20" s="82">
        <v>10</v>
      </c>
      <c r="EL20" s="65">
        <v>4</v>
      </c>
      <c r="EM20" s="90"/>
      <c r="EN20" s="66"/>
      <c r="EO20" s="162">
        <v>9</v>
      </c>
      <c r="EP20" s="66">
        <v>5</v>
      </c>
      <c r="EQ20" s="66"/>
      <c r="ER20" s="65">
        <v>8</v>
      </c>
      <c r="ES20" s="65">
        <v>2</v>
      </c>
      <c r="ET20" s="65">
        <v>3</v>
      </c>
      <c r="EU20" s="168">
        <v>5</v>
      </c>
      <c r="EV20" s="65">
        <v>9</v>
      </c>
      <c r="EW20" s="162"/>
      <c r="EX20" s="163"/>
      <c r="EY20" s="170">
        <v>4</v>
      </c>
      <c r="EZ20" s="282">
        <v>6</v>
      </c>
      <c r="FA20" s="270">
        <v>13</v>
      </c>
      <c r="FB20" s="168"/>
      <c r="FC20" s="193"/>
      <c r="FD20" s="168"/>
      <c r="FE20" s="188"/>
      <c r="FF20" s="103"/>
      <c r="FG20" s="168"/>
      <c r="FH20" s="66"/>
      <c r="FI20" s="51">
        <v>2</v>
      </c>
      <c r="FJ20" s="51">
        <v>2</v>
      </c>
      <c r="FK20" s="51">
        <v>4</v>
      </c>
      <c r="FL20" s="51">
        <v>2</v>
      </c>
      <c r="FM20" s="51">
        <v>3</v>
      </c>
      <c r="FN20" s="51">
        <v>3</v>
      </c>
      <c r="FO20" s="51">
        <v>2</v>
      </c>
      <c r="FP20" s="51">
        <v>4</v>
      </c>
      <c r="FQ20" s="51">
        <v>3</v>
      </c>
      <c r="FR20" s="51">
        <v>4</v>
      </c>
      <c r="FS20" s="51">
        <v>4</v>
      </c>
      <c r="FT20" s="51">
        <v>3</v>
      </c>
      <c r="FU20" s="105">
        <f t="shared" si="2"/>
        <v>36</v>
      </c>
      <c r="FV20" s="65">
        <v>3</v>
      </c>
      <c r="FW20" s="65">
        <v>33</v>
      </c>
      <c r="FX20" s="66"/>
      <c r="FY20" s="65"/>
      <c r="FZ20" s="65"/>
      <c r="GA20" s="73"/>
    </row>
    <row r="21" spans="1:183" s="7" customFormat="1" ht="36" customHeight="1">
      <c r="A21" s="50">
        <v>14</v>
      </c>
      <c r="B21" s="62" t="s">
        <v>13</v>
      </c>
      <c r="C21" s="51">
        <v>1961</v>
      </c>
      <c r="D21" s="74">
        <v>0.0010185185185185186</v>
      </c>
      <c r="E21" s="76"/>
      <c r="F21" s="75"/>
      <c r="G21" s="85"/>
      <c r="H21" s="80"/>
      <c r="I21" s="91"/>
      <c r="J21" s="95">
        <v>0.04497685185185185</v>
      </c>
      <c r="K21" s="77">
        <f>D21*$N$5</f>
        <v>0.002851851851851852</v>
      </c>
      <c r="L21" s="93">
        <f t="shared" si="1"/>
        <v>0.042124999999999996</v>
      </c>
      <c r="M21" s="93">
        <f t="shared" si="5"/>
        <v>0.011085526315789473</v>
      </c>
      <c r="N21" s="114">
        <v>5</v>
      </c>
      <c r="O21" s="76"/>
      <c r="P21" s="77"/>
      <c r="Q21" s="77"/>
      <c r="R21" s="77"/>
      <c r="S21" s="78"/>
      <c r="T21" s="113">
        <v>0.023923611111111114</v>
      </c>
      <c r="U21" s="80">
        <f t="shared" si="3"/>
        <v>0.003157407407407408</v>
      </c>
      <c r="V21" s="80">
        <f>T21-U21</f>
        <v>0.020766203703703707</v>
      </c>
      <c r="W21" s="80">
        <f t="shared" si="4"/>
        <v>0.006698775388291518</v>
      </c>
      <c r="X21" s="81">
        <v>5</v>
      </c>
      <c r="Y21" s="106"/>
      <c r="Z21" s="80"/>
      <c r="AA21" s="80"/>
      <c r="AB21" s="80"/>
      <c r="AC21" s="82"/>
      <c r="AD21" s="89"/>
      <c r="AE21" s="77"/>
      <c r="AF21" s="77"/>
      <c r="AG21" s="77"/>
      <c r="AH21" s="65"/>
      <c r="AI21" s="89"/>
      <c r="AJ21" s="77"/>
      <c r="AK21" s="77"/>
      <c r="AL21" s="80"/>
      <c r="AM21" s="90"/>
      <c r="AN21" s="146">
        <v>0.03770833333333333</v>
      </c>
      <c r="AO21" s="77">
        <f>D21*$Q$5</f>
        <v>0.002444444444444445</v>
      </c>
      <c r="AP21" s="77">
        <f>AN21-AO21</f>
        <v>0.035263888888888886</v>
      </c>
      <c r="AQ21" s="77">
        <f>AP21/$AQ$5</f>
        <v>0.010558050565535595</v>
      </c>
      <c r="AR21" s="66">
        <v>8</v>
      </c>
      <c r="AS21" s="86">
        <v>0.03864583333333333</v>
      </c>
      <c r="AT21" s="75">
        <f>D21*$AV$5</f>
        <v>0.00465462962962963</v>
      </c>
      <c r="AU21" s="85">
        <f>AS21-AT21</f>
        <v>0.033991203703703704</v>
      </c>
      <c r="AV21" s="77">
        <f>AU21/$AV$5</f>
        <v>0.007437900153983304</v>
      </c>
      <c r="AW21" s="162">
        <v>3</v>
      </c>
      <c r="AX21" s="86">
        <v>0.046412037037037036</v>
      </c>
      <c r="AY21" s="77">
        <f>D21*$BA$5</f>
        <v>0.004848148148148148</v>
      </c>
      <c r="AZ21" s="85">
        <f>AX21-AY21</f>
        <v>0.041563888888888886</v>
      </c>
      <c r="BA21" s="77">
        <f>AZ21/$BA$5</f>
        <v>0.008731909430438842</v>
      </c>
      <c r="BB21" s="66">
        <v>8</v>
      </c>
      <c r="BC21" s="89"/>
      <c r="BD21" s="77"/>
      <c r="BE21" s="85"/>
      <c r="BF21" s="77"/>
      <c r="BG21" s="66"/>
      <c r="BH21" s="104">
        <v>0.045405092592592594</v>
      </c>
      <c r="BI21" s="77">
        <f>D21*$BL$5</f>
        <v>0.005000925925925927</v>
      </c>
      <c r="BJ21" s="85">
        <f>BH21-BI21</f>
        <v>0.040404166666666665</v>
      </c>
      <c r="BK21" s="77">
        <f>BJ21/$BL$5</f>
        <v>0.008228954514596062</v>
      </c>
      <c r="BL21" s="65">
        <v>7</v>
      </c>
      <c r="BM21" s="89">
        <v>0.032962962962962965</v>
      </c>
      <c r="BN21" s="77">
        <f>D21*$BP$5</f>
        <v>0.004033333333333334</v>
      </c>
      <c r="BO21" s="85">
        <f>BM21-BN21</f>
        <v>0.02892962962962963</v>
      </c>
      <c r="BP21" s="77">
        <f>BO21/$BP$5</f>
        <v>0.00730546202768425</v>
      </c>
      <c r="BQ21" s="65">
        <v>4</v>
      </c>
      <c r="BR21" s="89"/>
      <c r="BS21" s="77"/>
      <c r="BT21" s="85"/>
      <c r="BU21" s="77"/>
      <c r="BV21" s="65"/>
      <c r="BW21" s="102">
        <v>0.05853009259259259</v>
      </c>
      <c r="BX21" s="77">
        <f>D21*$CA$5</f>
        <v>0.006111111111111112</v>
      </c>
      <c r="BY21" s="85">
        <f>BW21-BX21</f>
        <v>0.05241898148148148</v>
      </c>
      <c r="BZ21" s="77">
        <f>BY21/$CA$5</f>
        <v>0.008736496913580248</v>
      </c>
      <c r="CA21" s="168">
        <v>4</v>
      </c>
      <c r="CB21" s="108"/>
      <c r="CC21" s="77"/>
      <c r="CD21" s="85"/>
      <c r="CE21" s="77"/>
      <c r="CF21" s="65"/>
      <c r="CG21" s="89"/>
      <c r="CH21" s="77"/>
      <c r="CI21" s="85"/>
      <c r="CJ21" s="77"/>
      <c r="CK21" s="162"/>
      <c r="CL21" s="89"/>
      <c r="CM21" s="77"/>
      <c r="CN21" s="85"/>
      <c r="CO21" s="77"/>
      <c r="CP21" s="163"/>
      <c r="CQ21" s="89"/>
      <c r="CR21" s="77"/>
      <c r="CS21" s="85"/>
      <c r="CT21" s="77"/>
      <c r="CU21" s="170"/>
      <c r="CV21" s="104">
        <v>0.056215277777777774</v>
      </c>
      <c r="CW21" s="77">
        <f>D21*$CW$5</f>
        <v>0.003748148148148149</v>
      </c>
      <c r="CX21" s="85">
        <f>CV21-CW21</f>
        <v>0.05246712962962963</v>
      </c>
      <c r="CY21" s="77">
        <f>CX21/$CW$5</f>
        <v>0.014257372181964573</v>
      </c>
      <c r="CZ21" s="176">
        <v>7</v>
      </c>
      <c r="DA21" s="107"/>
      <c r="DB21" s="77"/>
      <c r="DC21" s="85"/>
      <c r="DD21" s="77"/>
      <c r="DE21" s="168"/>
      <c r="DF21" s="107"/>
      <c r="DG21" s="77"/>
      <c r="DH21" s="85"/>
      <c r="DI21" s="77"/>
      <c r="DJ21" s="168"/>
      <c r="DK21" s="87">
        <v>0.03940972222222222</v>
      </c>
      <c r="DL21" s="77">
        <f t="shared" si="7"/>
        <v>0.005092592592592593</v>
      </c>
      <c r="DM21" s="85">
        <f t="shared" si="8"/>
        <v>0.03431712962962963</v>
      </c>
      <c r="DN21" s="77">
        <f t="shared" si="9"/>
        <v>0.006863425925925926</v>
      </c>
      <c r="DO21" s="168">
        <v>4</v>
      </c>
      <c r="DP21" s="87">
        <v>0.03175925925925926</v>
      </c>
      <c r="DQ21" s="77">
        <f>D21*$DU$5</f>
        <v>0.004175925925925926</v>
      </c>
      <c r="DR21" s="85">
        <f t="shared" si="6"/>
        <v>0.02758333333333333</v>
      </c>
      <c r="DS21" s="77">
        <f>DR21/$DU$5</f>
        <v>0.006727642276422765</v>
      </c>
      <c r="DT21" s="168">
        <v>8</v>
      </c>
      <c r="DU21" s="87">
        <v>0.027337962962962963</v>
      </c>
      <c r="DV21" s="77">
        <f>D21*$DZ$5</f>
        <v>0.0025462962962962965</v>
      </c>
      <c r="DW21" s="85">
        <f>DU21-DV21</f>
        <v>0.024791666666666667</v>
      </c>
      <c r="DX21" s="77">
        <f>DW21/$DZ$5</f>
        <v>0.009916666666666667</v>
      </c>
      <c r="DY21" s="193">
        <v>8</v>
      </c>
      <c r="DZ21" s="87">
        <v>0.021666666666666667</v>
      </c>
      <c r="EA21" s="77">
        <f>D21*$EE$5</f>
        <v>0.0027500000000000007</v>
      </c>
      <c r="EB21" s="85">
        <f>DZ21-EA21</f>
        <v>0.018916666666666665</v>
      </c>
      <c r="EC21" s="77">
        <f>EB21/$EE$5</f>
        <v>0.007006172839506172</v>
      </c>
      <c r="ED21" s="193">
        <v>3</v>
      </c>
      <c r="EE21" s="65">
        <v>6</v>
      </c>
      <c r="EF21" s="261" t="s">
        <v>40</v>
      </c>
      <c r="EG21" s="297"/>
      <c r="EH21" s="90">
        <v>5</v>
      </c>
      <c r="EI21" s="65"/>
      <c r="EJ21" s="82">
        <v>5</v>
      </c>
      <c r="EK21" s="82"/>
      <c r="EL21" s="65"/>
      <c r="EM21" s="90"/>
      <c r="EN21" s="66">
        <v>8</v>
      </c>
      <c r="EO21" s="162">
        <v>3</v>
      </c>
      <c r="EP21" s="66">
        <v>8</v>
      </c>
      <c r="EQ21" s="66"/>
      <c r="ER21" s="65">
        <v>7</v>
      </c>
      <c r="ES21" s="65">
        <v>4</v>
      </c>
      <c r="ET21" s="65"/>
      <c r="EU21" s="168">
        <v>4</v>
      </c>
      <c r="EV21" s="65"/>
      <c r="EW21" s="162"/>
      <c r="EX21" s="163"/>
      <c r="EY21" s="170"/>
      <c r="EZ21" s="282">
        <v>7</v>
      </c>
      <c r="FA21" s="270">
        <v>9</v>
      </c>
      <c r="FB21" s="168"/>
      <c r="FC21" s="193"/>
      <c r="FD21" s="168"/>
      <c r="FE21" s="188"/>
      <c r="FF21" s="103"/>
      <c r="FG21" s="168"/>
      <c r="FH21" s="65"/>
      <c r="FI21" s="65">
        <v>6</v>
      </c>
      <c r="FJ21" s="65">
        <v>3</v>
      </c>
      <c r="FK21" s="82">
        <v>7</v>
      </c>
      <c r="FL21" s="82">
        <v>7</v>
      </c>
      <c r="FM21" s="65">
        <v>5</v>
      </c>
      <c r="FN21" s="66">
        <v>3</v>
      </c>
      <c r="FO21" s="65">
        <v>3</v>
      </c>
      <c r="FP21" s="66">
        <v>5</v>
      </c>
      <c r="FQ21" s="66">
        <v>7</v>
      </c>
      <c r="FR21" s="51">
        <v>6</v>
      </c>
      <c r="FS21" s="51">
        <v>7</v>
      </c>
      <c r="FT21" s="51">
        <v>6</v>
      </c>
      <c r="FU21" s="105">
        <f t="shared" si="2"/>
        <v>65</v>
      </c>
      <c r="FV21" s="65">
        <v>5</v>
      </c>
      <c r="FW21" s="65"/>
      <c r="FX21" s="66"/>
      <c r="FY21" s="65"/>
      <c r="FZ21" s="65"/>
      <c r="GA21" s="73"/>
    </row>
    <row r="22" spans="1:183" s="7" customFormat="1" ht="35.25" customHeight="1">
      <c r="A22" s="50">
        <v>15</v>
      </c>
      <c r="B22" s="62" t="s">
        <v>14</v>
      </c>
      <c r="C22" s="51">
        <v>1960</v>
      </c>
      <c r="D22" s="94">
        <v>0.0010648148148148147</v>
      </c>
      <c r="E22" s="101">
        <v>0.04719907407407407</v>
      </c>
      <c r="F22" s="75">
        <f>D22*$I$5</f>
        <v>0.003694907407407407</v>
      </c>
      <c r="G22" s="85">
        <f>E22-F22</f>
        <v>0.04350416666666666</v>
      </c>
      <c r="H22" s="80">
        <f>G22/$I$5</f>
        <v>0.012537223823246877</v>
      </c>
      <c r="I22" s="91">
        <v>8</v>
      </c>
      <c r="J22" s="95">
        <v>0.06555555555555555</v>
      </c>
      <c r="K22" s="77">
        <f>D22*$N$5</f>
        <v>0.002981481481481481</v>
      </c>
      <c r="L22" s="93">
        <f t="shared" si="1"/>
        <v>0.06257407407407406</v>
      </c>
      <c r="M22" s="93">
        <f t="shared" si="5"/>
        <v>0.016466861598440543</v>
      </c>
      <c r="N22" s="114">
        <v>11</v>
      </c>
      <c r="O22" s="76">
        <v>0.022685185185185183</v>
      </c>
      <c r="P22" s="77">
        <f>D22*$Q$5</f>
        <v>0.0025555555555555553</v>
      </c>
      <c r="Q22" s="77">
        <f>O22-P22</f>
        <v>0.02012962962962963</v>
      </c>
      <c r="R22" s="77">
        <f>Q22/$Q$5</f>
        <v>0.008387345679012346</v>
      </c>
      <c r="S22" s="78">
        <v>6</v>
      </c>
      <c r="T22" s="113">
        <v>0.03229166666666667</v>
      </c>
      <c r="U22" s="80">
        <f t="shared" si="3"/>
        <v>0.0033009259259259255</v>
      </c>
      <c r="V22" s="80">
        <f>T22-U22</f>
        <v>0.028990740740740744</v>
      </c>
      <c r="W22" s="80">
        <f t="shared" si="4"/>
        <v>0.009351851851851853</v>
      </c>
      <c r="X22" s="81">
        <v>11</v>
      </c>
      <c r="Y22" s="106"/>
      <c r="Z22" s="80"/>
      <c r="AA22" s="80"/>
      <c r="AB22" s="80"/>
      <c r="AC22" s="82"/>
      <c r="AD22" s="87">
        <v>0.05826388888888889</v>
      </c>
      <c r="AE22" s="77">
        <f>D22*$AE$5</f>
        <v>0.004791666666666666</v>
      </c>
      <c r="AF22" s="77">
        <f>AD22-AE22</f>
        <v>0.05347222222222223</v>
      </c>
      <c r="AG22" s="77">
        <f>AF22/$AE$5</f>
        <v>0.011882716049382716</v>
      </c>
      <c r="AH22" s="65">
        <v>11</v>
      </c>
      <c r="AI22" s="86">
        <v>0.022881944444444444</v>
      </c>
      <c r="AJ22" s="77">
        <f>D22*$AK$5</f>
        <v>0.0023</v>
      </c>
      <c r="AK22" s="77">
        <f>AI22-AJ22</f>
        <v>0.020581944444444444</v>
      </c>
      <c r="AL22" s="80">
        <f>AK22/$AK$5</f>
        <v>0.009528677983539093</v>
      </c>
      <c r="AM22" s="90">
        <v>6</v>
      </c>
      <c r="AN22" s="146">
        <v>0.036238425925925924</v>
      </c>
      <c r="AO22" s="77">
        <f>D22*$Q$5</f>
        <v>0.0025555555555555553</v>
      </c>
      <c r="AP22" s="77">
        <f>AN22-AO22</f>
        <v>0.03368287037037037</v>
      </c>
      <c r="AQ22" s="77">
        <f>AP22/$AQ$5</f>
        <v>0.0100846917276558</v>
      </c>
      <c r="AR22" s="66">
        <v>6</v>
      </c>
      <c r="AS22" s="89"/>
      <c r="AT22" s="75"/>
      <c r="AU22" s="85"/>
      <c r="AV22" s="77"/>
      <c r="AW22" s="162"/>
      <c r="AX22" s="86">
        <v>0.05384259259259259</v>
      </c>
      <c r="AY22" s="77">
        <f>D22*$BA$5</f>
        <v>0.005068518518518517</v>
      </c>
      <c r="AZ22" s="85">
        <f>AX22-AY22</f>
        <v>0.04877407407407407</v>
      </c>
      <c r="BA22" s="77">
        <f>AZ22/$BA$5</f>
        <v>0.010246654217242452</v>
      </c>
      <c r="BB22" s="66">
        <v>9</v>
      </c>
      <c r="BC22" s="115">
        <v>0.027951388888888887</v>
      </c>
      <c r="BD22" s="77">
        <f>D22*$BE$5</f>
        <v>0.0020018518518518514</v>
      </c>
      <c r="BE22" s="85">
        <f>BC22-BD22</f>
        <v>0.025949537037037035</v>
      </c>
      <c r="BF22" s="77">
        <f>BE22/$BE$5</f>
        <v>0.013802945232466508</v>
      </c>
      <c r="BG22" s="66">
        <v>9</v>
      </c>
      <c r="BH22" s="104">
        <v>0.08339120370370372</v>
      </c>
      <c r="BI22" s="77">
        <f>D22*$BL$5</f>
        <v>0.00522824074074074</v>
      </c>
      <c r="BJ22" s="85">
        <f>BH22-BI22</f>
        <v>0.07816296296296298</v>
      </c>
      <c r="BK22" s="77">
        <f>BJ22/$BL$5</f>
        <v>0.015919137059666594</v>
      </c>
      <c r="BL22" s="65">
        <v>13</v>
      </c>
      <c r="BM22" s="89">
        <v>0.05116898148148149</v>
      </c>
      <c r="BN22" s="77">
        <f>D22*$BP$5</f>
        <v>0.004216666666666666</v>
      </c>
      <c r="BO22" s="85">
        <f>BM22-BN22</f>
        <v>0.04695231481481482</v>
      </c>
      <c r="BP22" s="77">
        <f>BO22/$BP$5</f>
        <v>0.011856645155256269</v>
      </c>
      <c r="BQ22" s="65">
        <v>12</v>
      </c>
      <c r="BR22" s="89"/>
      <c r="BS22" s="77"/>
      <c r="BT22" s="85"/>
      <c r="BU22" s="77"/>
      <c r="BV22" s="65"/>
      <c r="BW22" s="102">
        <v>0.08108796296296296</v>
      </c>
      <c r="BX22" s="77">
        <f>D22*$CA$5</f>
        <v>0.006388888888888888</v>
      </c>
      <c r="BY22" s="85">
        <f>BW22-BX22</f>
        <v>0.07469907407407407</v>
      </c>
      <c r="BZ22" s="77">
        <f>BY22/$CA$5</f>
        <v>0.012449845679012346</v>
      </c>
      <c r="CA22" s="168">
        <v>6</v>
      </c>
      <c r="CB22" s="98">
        <v>0.02342592592592593</v>
      </c>
      <c r="CC22" s="77">
        <f>D22*$CD$5</f>
        <v>0.002236111111111111</v>
      </c>
      <c r="CD22" s="85">
        <f>CB22-CC22</f>
        <v>0.021189814814814818</v>
      </c>
      <c r="CE22" s="77">
        <f>CD22/$CD$5</f>
        <v>0.010090388007054675</v>
      </c>
      <c r="CF22" s="65">
        <v>10</v>
      </c>
      <c r="CG22" s="241">
        <v>0.05327546296296296</v>
      </c>
      <c r="CH22" s="77">
        <f>D22*$CK$5</f>
        <v>0.005217592592592592</v>
      </c>
      <c r="CI22" s="85">
        <f>CG22-CH22</f>
        <v>0.04805787037037037</v>
      </c>
      <c r="CJ22" s="77">
        <f>CI22/$CK$5</f>
        <v>0.00980772864701436</v>
      </c>
      <c r="CK22" s="162">
        <v>9</v>
      </c>
      <c r="CL22" s="247">
        <v>0.029699074074074072</v>
      </c>
      <c r="CM22" s="77">
        <f>D22*$CP$5</f>
        <v>0.0033009259259259255</v>
      </c>
      <c r="CN22" s="85">
        <f>CL22-CM22</f>
        <v>0.026398148148148146</v>
      </c>
      <c r="CO22" s="77">
        <f>CN22/$CP$5</f>
        <v>0.00851553166069295</v>
      </c>
      <c r="CP22" s="163">
        <v>7</v>
      </c>
      <c r="CQ22" s="89">
        <v>0.0415162037037037</v>
      </c>
      <c r="CR22" s="77">
        <f>D22*$CS$5</f>
        <v>0.004035648148148148</v>
      </c>
      <c r="CS22" s="85">
        <f>CQ22-CR22</f>
        <v>0.03748055555555555</v>
      </c>
      <c r="CT22" s="77">
        <f>CS22/$CS$5</f>
        <v>0.009889328642626795</v>
      </c>
      <c r="CU22" s="170">
        <v>6</v>
      </c>
      <c r="CV22" s="104">
        <v>0.06275462962962963</v>
      </c>
      <c r="CW22" s="77">
        <f>D22*$CW$5</f>
        <v>0.003918518518518518</v>
      </c>
      <c r="CX22" s="85">
        <f>CV22-CW22</f>
        <v>0.05883611111111112</v>
      </c>
      <c r="CY22" s="77">
        <f>CX22/$CW$5</f>
        <v>0.015988073671497585</v>
      </c>
      <c r="CZ22" s="176">
        <v>8</v>
      </c>
      <c r="DA22" s="87">
        <v>0.027303240740740743</v>
      </c>
      <c r="DB22" s="77">
        <f>D22*$DF$5</f>
        <v>0.0024490740740740736</v>
      </c>
      <c r="DC22" s="85">
        <f>DA22-DB22</f>
        <v>0.02485416666666667</v>
      </c>
      <c r="DD22" s="77">
        <f>DC22/$DF$5</f>
        <v>0.010806159420289858</v>
      </c>
      <c r="DE22" s="168">
        <v>12</v>
      </c>
      <c r="DF22" s="87">
        <v>0.05484953703703704</v>
      </c>
      <c r="DG22" s="77">
        <f>D22*$DK$5</f>
        <v>0.006069444444444444</v>
      </c>
      <c r="DH22" s="85">
        <f aca="true" t="shared" si="10" ref="DH22:DH27">DF22-DG22</f>
        <v>0.04878009259259259</v>
      </c>
      <c r="DI22" s="77">
        <f>DH22/$DK$5</f>
        <v>0.008557910981156594</v>
      </c>
      <c r="DJ22" s="168">
        <v>12</v>
      </c>
      <c r="DK22" s="87">
        <v>0.056469907407407406</v>
      </c>
      <c r="DL22" s="77">
        <f t="shared" si="7"/>
        <v>0.005324074074074073</v>
      </c>
      <c r="DM22" s="85">
        <f t="shared" si="8"/>
        <v>0.051145833333333335</v>
      </c>
      <c r="DN22" s="77">
        <f t="shared" si="9"/>
        <v>0.010229166666666668</v>
      </c>
      <c r="DO22" s="168">
        <v>14</v>
      </c>
      <c r="DP22" s="89"/>
      <c r="DQ22" s="77"/>
      <c r="DR22" s="85"/>
      <c r="DS22" s="77"/>
      <c r="DT22" s="168"/>
      <c r="DU22" s="89"/>
      <c r="DV22" s="77"/>
      <c r="DW22" s="85"/>
      <c r="DX22" s="77"/>
      <c r="DY22" s="193"/>
      <c r="DZ22" s="89"/>
      <c r="EA22" s="77"/>
      <c r="EB22" s="85"/>
      <c r="EC22" s="77"/>
      <c r="ED22" s="193"/>
      <c r="EE22" s="65">
        <v>11</v>
      </c>
      <c r="EF22" s="261">
        <v>10</v>
      </c>
      <c r="EG22" s="297">
        <v>8</v>
      </c>
      <c r="EH22" s="267">
        <v>11</v>
      </c>
      <c r="EI22" s="65">
        <v>6</v>
      </c>
      <c r="EJ22" s="82">
        <v>11</v>
      </c>
      <c r="EK22" s="82"/>
      <c r="EL22" s="65">
        <v>11</v>
      </c>
      <c r="EM22" s="90">
        <v>6</v>
      </c>
      <c r="EN22" s="66">
        <v>6</v>
      </c>
      <c r="EO22" s="162"/>
      <c r="EP22" s="66">
        <v>9</v>
      </c>
      <c r="EQ22" s="66">
        <v>9</v>
      </c>
      <c r="ER22" s="267">
        <v>13</v>
      </c>
      <c r="ES22" s="267">
        <v>12</v>
      </c>
      <c r="ET22" s="65"/>
      <c r="EU22" s="168">
        <v>6</v>
      </c>
      <c r="EV22" s="65">
        <v>10</v>
      </c>
      <c r="EW22" s="162">
        <v>9</v>
      </c>
      <c r="EX22" s="163">
        <v>7</v>
      </c>
      <c r="EY22" s="170">
        <v>6</v>
      </c>
      <c r="EZ22" s="282">
        <v>8</v>
      </c>
      <c r="FA22" s="270">
        <v>17</v>
      </c>
      <c r="FB22" s="168"/>
      <c r="FC22" s="193"/>
      <c r="FD22" s="168"/>
      <c r="FE22" s="188"/>
      <c r="FF22" s="103"/>
      <c r="FG22" s="168"/>
      <c r="FH22" s="66">
        <f>EZ22+EY22+EX22+EW22+EV22+EU22+EQ22+EP22+EN22+EM22+EL22+EJ22+EI22+EG22</f>
        <v>112</v>
      </c>
      <c r="FI22" s="51">
        <v>3</v>
      </c>
      <c r="FJ22" s="51">
        <v>6</v>
      </c>
      <c r="FK22" s="51">
        <v>7</v>
      </c>
      <c r="FL22" s="51">
        <v>2</v>
      </c>
      <c r="FM22" s="51">
        <v>7</v>
      </c>
      <c r="FN22" s="51">
        <v>7</v>
      </c>
      <c r="FO22" s="51">
        <v>7</v>
      </c>
      <c r="FP22" s="51">
        <v>5</v>
      </c>
      <c r="FQ22" s="51">
        <v>7</v>
      </c>
      <c r="FR22" s="51">
        <v>5</v>
      </c>
      <c r="FS22" s="51">
        <v>3</v>
      </c>
      <c r="FT22" s="51">
        <v>8</v>
      </c>
      <c r="FU22" s="105">
        <f t="shared" si="2"/>
        <v>179</v>
      </c>
      <c r="FV22" s="65">
        <v>6</v>
      </c>
      <c r="FW22" s="65">
        <v>68</v>
      </c>
      <c r="FX22" s="66">
        <v>5</v>
      </c>
      <c r="FY22" s="66"/>
      <c r="FZ22" s="65"/>
      <c r="GA22" s="73"/>
    </row>
    <row r="23" spans="1:183" s="29" customFormat="1" ht="36.75" customHeight="1">
      <c r="A23" s="50">
        <v>16</v>
      </c>
      <c r="B23" s="62" t="s">
        <v>19</v>
      </c>
      <c r="C23" s="62">
        <v>1960</v>
      </c>
      <c r="D23" s="94">
        <v>0.0010648148148148147</v>
      </c>
      <c r="E23" s="101">
        <v>0.02960648148148148</v>
      </c>
      <c r="F23" s="75">
        <f>D23*$I$5</f>
        <v>0.003694907407407407</v>
      </c>
      <c r="G23" s="85">
        <f>E23-F23</f>
        <v>0.025911574074074073</v>
      </c>
      <c r="H23" s="80">
        <f>G23/$I$5</f>
        <v>0.007467312413277831</v>
      </c>
      <c r="I23" s="116">
        <v>6</v>
      </c>
      <c r="J23" s="95">
        <v>0.05019675925925926</v>
      </c>
      <c r="K23" s="77">
        <f>D23*$N$5</f>
        <v>0.002981481481481481</v>
      </c>
      <c r="L23" s="93">
        <f t="shared" si="1"/>
        <v>0.04721527777777778</v>
      </c>
      <c r="M23" s="93">
        <f t="shared" si="5"/>
        <v>0.012425073099415205</v>
      </c>
      <c r="N23" s="81">
        <v>11</v>
      </c>
      <c r="O23" s="76"/>
      <c r="P23" s="77"/>
      <c r="Q23" s="77"/>
      <c r="R23" s="77"/>
      <c r="S23" s="81"/>
      <c r="T23" s="113">
        <v>0.025277777777777777</v>
      </c>
      <c r="U23" s="80">
        <f t="shared" si="3"/>
        <v>0.0033009259259259255</v>
      </c>
      <c r="V23" s="80">
        <f>T23-U23</f>
        <v>0.02197685185185185</v>
      </c>
      <c r="W23" s="80">
        <f t="shared" si="4"/>
        <v>0.007089307048984468</v>
      </c>
      <c r="X23" s="81">
        <v>6</v>
      </c>
      <c r="Y23" s="106"/>
      <c r="Z23" s="80"/>
      <c r="AA23" s="80"/>
      <c r="AB23" s="80"/>
      <c r="AC23" s="82"/>
      <c r="AD23" s="89"/>
      <c r="AE23" s="77"/>
      <c r="AF23" s="77"/>
      <c r="AG23" s="77"/>
      <c r="AH23" s="82"/>
      <c r="AI23" s="89"/>
      <c r="AJ23" s="77"/>
      <c r="AK23" s="77"/>
      <c r="AL23" s="80"/>
      <c r="AM23" s="90"/>
      <c r="AN23" s="89"/>
      <c r="AO23" s="77"/>
      <c r="AP23" s="77"/>
      <c r="AQ23" s="77"/>
      <c r="AR23" s="117"/>
      <c r="AS23" s="219"/>
      <c r="AT23" s="75"/>
      <c r="AU23" s="85"/>
      <c r="AV23" s="77"/>
      <c r="AW23" s="165"/>
      <c r="AX23" s="219"/>
      <c r="AY23" s="77"/>
      <c r="AZ23" s="85"/>
      <c r="BA23" s="77"/>
      <c r="BB23" s="117"/>
      <c r="BC23" s="115">
        <v>0.022152777777777775</v>
      </c>
      <c r="BD23" s="77">
        <f>D23*$BE$5</f>
        <v>0.0020018518518518514</v>
      </c>
      <c r="BE23" s="85">
        <f>BC23-BD23</f>
        <v>0.020150925925925923</v>
      </c>
      <c r="BF23" s="77">
        <f>BE23/$BE$5</f>
        <v>0.010718577620173364</v>
      </c>
      <c r="BG23" s="117">
        <v>7</v>
      </c>
      <c r="BH23" s="104">
        <v>0.0637962962962963</v>
      </c>
      <c r="BI23" s="77">
        <f>D23*$BL$5</f>
        <v>0.00522824074074074</v>
      </c>
      <c r="BJ23" s="85">
        <f>BH23-BI23</f>
        <v>0.058568055555555554</v>
      </c>
      <c r="BK23" s="77">
        <f>BJ23/$BL$5</f>
        <v>0.011928320887078524</v>
      </c>
      <c r="BL23" s="82">
        <v>11</v>
      </c>
      <c r="BM23" s="89">
        <v>0.0324537037037037</v>
      </c>
      <c r="BN23" s="77">
        <f>D23*$BP$5</f>
        <v>0.004216666666666666</v>
      </c>
      <c r="BO23" s="85">
        <f>BM23-BN23</f>
        <v>0.028237037037037033</v>
      </c>
      <c r="BP23" s="77">
        <f>BO23/$BP$5</f>
        <v>0.007130564908342685</v>
      </c>
      <c r="BQ23" s="82">
        <v>3</v>
      </c>
      <c r="BR23" s="89"/>
      <c r="BS23" s="77"/>
      <c r="BT23" s="85"/>
      <c r="BU23" s="77"/>
      <c r="BV23" s="82"/>
      <c r="BW23" s="89"/>
      <c r="BX23" s="77"/>
      <c r="BY23" s="85"/>
      <c r="BZ23" s="77"/>
      <c r="CA23" s="168"/>
      <c r="CB23" s="89"/>
      <c r="CC23" s="77"/>
      <c r="CD23" s="85"/>
      <c r="CE23" s="77"/>
      <c r="CF23" s="82"/>
      <c r="CG23" s="89"/>
      <c r="CH23" s="77"/>
      <c r="CI23" s="85"/>
      <c r="CJ23" s="77"/>
      <c r="CK23" s="165"/>
      <c r="CL23" s="89"/>
      <c r="CM23" s="77"/>
      <c r="CN23" s="85"/>
      <c r="CO23" s="77"/>
      <c r="CP23" s="164"/>
      <c r="CQ23" s="89"/>
      <c r="CR23" s="77"/>
      <c r="CS23" s="85"/>
      <c r="CT23" s="77"/>
      <c r="CU23" s="170"/>
      <c r="CV23" s="89"/>
      <c r="CW23" s="77"/>
      <c r="CX23" s="85"/>
      <c r="CY23" s="77"/>
      <c r="CZ23" s="176"/>
      <c r="DA23" s="87">
        <v>0.021377314814814818</v>
      </c>
      <c r="DB23" s="77">
        <f>D23*$DF$5</f>
        <v>0.0024490740740740736</v>
      </c>
      <c r="DC23" s="85">
        <f>DA23-DB23</f>
        <v>0.018928240740740745</v>
      </c>
      <c r="DD23" s="77">
        <f>DC23/$DF$5</f>
        <v>0.008229669887278586</v>
      </c>
      <c r="DE23" s="168">
        <v>8</v>
      </c>
      <c r="DF23" s="87">
        <v>0.047974537037037045</v>
      </c>
      <c r="DG23" s="77">
        <f>D23*$DK$5</f>
        <v>0.006069444444444444</v>
      </c>
      <c r="DH23" s="85">
        <f t="shared" si="10"/>
        <v>0.0419050925925926</v>
      </c>
      <c r="DI23" s="77">
        <f>DH23/$DK$5</f>
        <v>0.007351770630279403</v>
      </c>
      <c r="DJ23" s="168">
        <v>11</v>
      </c>
      <c r="DK23" s="87">
        <v>0.04366898148148148</v>
      </c>
      <c r="DL23" s="77">
        <f t="shared" si="7"/>
        <v>0.005324074074074073</v>
      </c>
      <c r="DM23" s="85">
        <f t="shared" si="8"/>
        <v>0.03834490740740741</v>
      </c>
      <c r="DN23" s="77">
        <f t="shared" si="9"/>
        <v>0.007668981481481482</v>
      </c>
      <c r="DO23" s="168">
        <v>8</v>
      </c>
      <c r="DP23" s="89"/>
      <c r="DQ23" s="77"/>
      <c r="DR23" s="85"/>
      <c r="DS23" s="77"/>
      <c r="DT23" s="168"/>
      <c r="DU23" s="89"/>
      <c r="DV23" s="77"/>
      <c r="DW23" s="85"/>
      <c r="DX23" s="77"/>
      <c r="DY23" s="193"/>
      <c r="DZ23" s="89"/>
      <c r="EA23" s="77"/>
      <c r="EB23" s="85"/>
      <c r="EC23" s="77"/>
      <c r="ED23" s="193"/>
      <c r="EE23" s="82">
        <v>7</v>
      </c>
      <c r="EF23" s="262">
        <v>7</v>
      </c>
      <c r="EG23" s="298">
        <v>6</v>
      </c>
      <c r="EH23" s="82">
        <v>11</v>
      </c>
      <c r="EI23" s="82"/>
      <c r="EJ23" s="82">
        <v>6</v>
      </c>
      <c r="EK23" s="82"/>
      <c r="EL23" s="82"/>
      <c r="EM23" s="90"/>
      <c r="EN23" s="117"/>
      <c r="EO23" s="165"/>
      <c r="EP23" s="117"/>
      <c r="EQ23" s="117">
        <v>7</v>
      </c>
      <c r="ER23" s="82">
        <v>11</v>
      </c>
      <c r="ES23" s="82">
        <v>3</v>
      </c>
      <c r="ET23" s="82"/>
      <c r="EU23" s="168"/>
      <c r="EV23" s="82"/>
      <c r="EW23" s="165"/>
      <c r="EX23" s="164"/>
      <c r="EY23" s="170"/>
      <c r="EZ23" s="282"/>
      <c r="FA23" s="270">
        <v>6</v>
      </c>
      <c r="FB23" s="168"/>
      <c r="FC23" s="193"/>
      <c r="FD23" s="168"/>
      <c r="FE23" s="188"/>
      <c r="FF23" s="103"/>
      <c r="FG23" s="168"/>
      <c r="FH23" s="82"/>
      <c r="FI23" s="82">
        <v>5</v>
      </c>
      <c r="FJ23" s="82">
        <v>4</v>
      </c>
      <c r="FK23" s="82">
        <v>5</v>
      </c>
      <c r="FL23" s="82">
        <v>9</v>
      </c>
      <c r="FM23" s="82">
        <v>10</v>
      </c>
      <c r="FN23" s="62">
        <v>4</v>
      </c>
      <c r="FO23" s="62">
        <v>7</v>
      </c>
      <c r="FP23" s="62">
        <v>3</v>
      </c>
      <c r="FQ23" s="62">
        <v>6</v>
      </c>
      <c r="FR23" s="62">
        <v>5</v>
      </c>
      <c r="FS23" s="62"/>
      <c r="FT23" s="62"/>
      <c r="FU23" s="109">
        <f t="shared" si="2"/>
        <v>58</v>
      </c>
      <c r="FV23" s="82"/>
      <c r="FW23" s="82">
        <v>50</v>
      </c>
      <c r="FX23" s="66"/>
      <c r="FY23" s="82"/>
      <c r="FZ23" s="82"/>
      <c r="GA23" s="118"/>
    </row>
    <row r="24" spans="1:183" s="7" customFormat="1" ht="33" customHeight="1">
      <c r="A24" s="50">
        <v>17</v>
      </c>
      <c r="B24" s="62" t="s">
        <v>49</v>
      </c>
      <c r="C24" s="51">
        <v>1960</v>
      </c>
      <c r="D24" s="94">
        <v>0.0010648148148148147</v>
      </c>
      <c r="E24" s="76"/>
      <c r="F24" s="75"/>
      <c r="G24" s="85"/>
      <c r="H24" s="80"/>
      <c r="I24" s="91"/>
      <c r="J24" s="92"/>
      <c r="K24" s="77"/>
      <c r="L24" s="93"/>
      <c r="M24" s="93"/>
      <c r="N24" s="78"/>
      <c r="O24" s="76"/>
      <c r="P24" s="77"/>
      <c r="Q24" s="77"/>
      <c r="R24" s="77"/>
      <c r="S24" s="78"/>
      <c r="T24" s="76"/>
      <c r="U24" s="80">
        <f t="shared" si="3"/>
        <v>0.0033009259259259255</v>
      </c>
      <c r="V24" s="80"/>
      <c r="W24" s="80">
        <f t="shared" si="4"/>
        <v>0</v>
      </c>
      <c r="X24" s="81"/>
      <c r="Y24" s="106"/>
      <c r="Z24" s="80"/>
      <c r="AA24" s="80"/>
      <c r="AB24" s="80"/>
      <c r="AC24" s="82"/>
      <c r="AD24" s="89"/>
      <c r="AE24" s="77"/>
      <c r="AF24" s="77"/>
      <c r="AG24" s="77"/>
      <c r="AH24" s="65"/>
      <c r="AI24" s="89"/>
      <c r="AJ24" s="77"/>
      <c r="AK24" s="77"/>
      <c r="AL24" s="80"/>
      <c r="AM24" s="90"/>
      <c r="AN24" s="89" t="s">
        <v>40</v>
      </c>
      <c r="AO24" s="77" t="s">
        <v>40</v>
      </c>
      <c r="AP24" s="77" t="s">
        <v>40</v>
      </c>
      <c r="AQ24" s="77" t="s">
        <v>40</v>
      </c>
      <c r="AR24" s="66"/>
      <c r="AS24" s="219"/>
      <c r="AT24" s="75"/>
      <c r="AU24" s="85"/>
      <c r="AV24" s="77"/>
      <c r="AW24" s="162"/>
      <c r="AX24" s="219"/>
      <c r="AY24" s="77"/>
      <c r="AZ24" s="85"/>
      <c r="BA24" s="77"/>
      <c r="BB24" s="66"/>
      <c r="BC24" s="89"/>
      <c r="BD24" s="77"/>
      <c r="BE24" s="85"/>
      <c r="BF24" s="77"/>
      <c r="BG24" s="66"/>
      <c r="BH24" s="89" t="s">
        <v>40</v>
      </c>
      <c r="BI24" s="77" t="s">
        <v>40</v>
      </c>
      <c r="BJ24" s="85" t="s">
        <v>40</v>
      </c>
      <c r="BK24" s="77" t="s">
        <v>40</v>
      </c>
      <c r="BL24" s="65"/>
      <c r="BM24" s="89"/>
      <c r="BN24" s="77"/>
      <c r="BO24" s="85"/>
      <c r="BP24" s="77"/>
      <c r="BQ24" s="65"/>
      <c r="BR24" s="102">
        <v>0.04996527777777778</v>
      </c>
      <c r="BS24" s="77">
        <f>D24*$BV$5</f>
        <v>0.004259259259259259</v>
      </c>
      <c r="BT24" s="85">
        <f>BR24-BS24</f>
        <v>0.04570601851851852</v>
      </c>
      <c r="BU24" s="77">
        <f>BT24/$BV$5</f>
        <v>0.01142650462962963</v>
      </c>
      <c r="BV24" s="65">
        <v>6</v>
      </c>
      <c r="BW24" s="88">
        <v>0.09818287037037036</v>
      </c>
      <c r="BX24" s="77">
        <f>D24*$BY$5</f>
        <v>0.006921296296296295</v>
      </c>
      <c r="BY24" s="85">
        <f>BW24-BX24</f>
        <v>0.09126157407407406</v>
      </c>
      <c r="BZ24" s="77">
        <f>BY24/$BY$5</f>
        <v>0.014040242165242163</v>
      </c>
      <c r="CA24" s="168">
        <v>8</v>
      </c>
      <c r="CB24" s="89"/>
      <c r="CC24" s="77"/>
      <c r="CD24" s="85"/>
      <c r="CE24" s="77"/>
      <c r="CF24" s="65"/>
      <c r="CG24" s="241">
        <v>0.05960648148148148</v>
      </c>
      <c r="CH24" s="77">
        <f>D24*$CK$5</f>
        <v>0.005217592592592592</v>
      </c>
      <c r="CI24" s="85">
        <f>CG24-CH24</f>
        <v>0.05438888888888889</v>
      </c>
      <c r="CJ24" s="77">
        <f>CI24/$CK$5</f>
        <v>0.011099773242630385</v>
      </c>
      <c r="CK24" s="162">
        <v>11</v>
      </c>
      <c r="CL24" s="247">
        <v>0.031122685185185187</v>
      </c>
      <c r="CM24" s="77">
        <f>D24*$CP$5</f>
        <v>0.0033009259259259255</v>
      </c>
      <c r="CN24" s="85">
        <f>CL24-CM24</f>
        <v>0.02782175925925926</v>
      </c>
      <c r="CO24" s="77">
        <f>CN24/$CP$5</f>
        <v>0.008974761051373955</v>
      </c>
      <c r="CP24" s="163">
        <v>9</v>
      </c>
      <c r="CQ24" s="89"/>
      <c r="CR24" s="77"/>
      <c r="CS24" s="85"/>
      <c r="CT24" s="77"/>
      <c r="CU24" s="170"/>
      <c r="CV24" s="89"/>
      <c r="CW24" s="77"/>
      <c r="CX24" s="85"/>
      <c r="CY24" s="77"/>
      <c r="CZ24" s="176"/>
      <c r="DA24" s="87">
        <v>0.024861111111111108</v>
      </c>
      <c r="DB24" s="77">
        <f>D24*$DF$5</f>
        <v>0.0024490740740740736</v>
      </c>
      <c r="DC24" s="85">
        <f>DA24-DB24</f>
        <v>0.022412037037037036</v>
      </c>
      <c r="DD24" s="77">
        <f>DC24/$DF$5</f>
        <v>0.009744363929146538</v>
      </c>
      <c r="DE24" s="168">
        <v>11</v>
      </c>
      <c r="DF24" s="87">
        <v>0.06503472222222222</v>
      </c>
      <c r="DG24" s="77">
        <f>D24*$DK$5</f>
        <v>0.006069444444444444</v>
      </c>
      <c r="DH24" s="85">
        <f t="shared" si="10"/>
        <v>0.05896527777777777</v>
      </c>
      <c r="DI24" s="77">
        <f>DH24/$DK$5</f>
        <v>0.010344785575048731</v>
      </c>
      <c r="DJ24" s="168">
        <v>13</v>
      </c>
      <c r="DK24" s="87">
        <v>0.05856481481481481</v>
      </c>
      <c r="DL24" s="77">
        <f t="shared" si="7"/>
        <v>0.005324074074074073</v>
      </c>
      <c r="DM24" s="85">
        <f t="shared" si="8"/>
        <v>0.05324074074074074</v>
      </c>
      <c r="DN24" s="77">
        <f t="shared" si="9"/>
        <v>0.010648148148148148</v>
      </c>
      <c r="DO24" s="168">
        <v>15</v>
      </c>
      <c r="DP24" s="89"/>
      <c r="DQ24" s="77"/>
      <c r="DR24" s="85"/>
      <c r="DS24" s="77"/>
      <c r="DT24" s="168"/>
      <c r="DU24" s="89"/>
      <c r="DV24" s="77"/>
      <c r="DW24" s="85"/>
      <c r="DX24" s="77"/>
      <c r="DY24" s="193"/>
      <c r="DZ24" s="89"/>
      <c r="EA24" s="77"/>
      <c r="EB24" s="85"/>
      <c r="EC24" s="77"/>
      <c r="ED24" s="193"/>
      <c r="EE24" s="65"/>
      <c r="EF24" s="260"/>
      <c r="EG24" s="297"/>
      <c r="EH24" s="65"/>
      <c r="EI24" s="65"/>
      <c r="EJ24" s="82"/>
      <c r="EK24" s="82"/>
      <c r="EL24" s="65"/>
      <c r="EM24" s="90"/>
      <c r="EN24" s="66"/>
      <c r="EO24" s="162"/>
      <c r="EP24" s="66"/>
      <c r="EQ24" s="66"/>
      <c r="ER24" s="65"/>
      <c r="ES24" s="65"/>
      <c r="ET24" s="65">
        <v>6</v>
      </c>
      <c r="EU24" s="168">
        <v>8</v>
      </c>
      <c r="EV24" s="65"/>
      <c r="EW24" s="162">
        <v>11</v>
      </c>
      <c r="EX24" s="163">
        <v>9</v>
      </c>
      <c r="EY24" s="170"/>
      <c r="EZ24" s="282"/>
      <c r="FA24" s="270">
        <v>4</v>
      </c>
      <c r="FB24" s="168"/>
      <c r="FC24" s="193"/>
      <c r="FD24" s="168"/>
      <c r="FE24" s="188"/>
      <c r="FF24" s="103"/>
      <c r="FG24" s="168"/>
      <c r="FH24" s="66"/>
      <c r="FI24" s="65">
        <v>5</v>
      </c>
      <c r="FJ24" s="66">
        <v>10</v>
      </c>
      <c r="FK24" s="66">
        <v>9</v>
      </c>
      <c r="FL24" s="51"/>
      <c r="FM24" s="51"/>
      <c r="FN24" s="51"/>
      <c r="FO24" s="51"/>
      <c r="FP24" s="51"/>
      <c r="FQ24" s="51"/>
      <c r="FR24" s="51"/>
      <c r="FS24" s="51"/>
      <c r="FT24" s="51"/>
      <c r="FU24" s="109">
        <f t="shared" si="2"/>
        <v>24</v>
      </c>
      <c r="FV24" s="65"/>
      <c r="FW24" s="65"/>
      <c r="FX24" s="66"/>
      <c r="FY24" s="65"/>
      <c r="FZ24" s="65"/>
      <c r="GA24" s="73"/>
    </row>
    <row r="25" spans="1:183" s="44" customFormat="1" ht="33" customHeight="1">
      <c r="A25" s="50">
        <v>18</v>
      </c>
      <c r="B25" s="62" t="s">
        <v>10</v>
      </c>
      <c r="C25" s="51">
        <v>1958</v>
      </c>
      <c r="D25" s="94">
        <v>0.0014467592592592594</v>
      </c>
      <c r="E25" s="101" t="s">
        <v>36</v>
      </c>
      <c r="F25" s="75">
        <f>D25*$I$5</f>
        <v>0.005020254629629631</v>
      </c>
      <c r="G25" s="85"/>
      <c r="H25" s="80"/>
      <c r="I25" s="116">
        <v>9</v>
      </c>
      <c r="J25" s="92"/>
      <c r="K25" s="77"/>
      <c r="L25" s="93"/>
      <c r="M25" s="93"/>
      <c r="N25" s="81"/>
      <c r="O25" s="76">
        <v>0.022060185185185183</v>
      </c>
      <c r="P25" s="77">
        <f>D25*$Q$5</f>
        <v>0.0034722222222222225</v>
      </c>
      <c r="Q25" s="77">
        <f>O25-P25</f>
        <v>0.01858796296296296</v>
      </c>
      <c r="R25" s="77">
        <f>Q25/$Q$5</f>
        <v>0.007744984567901233</v>
      </c>
      <c r="S25" s="81">
        <v>4</v>
      </c>
      <c r="T25" s="113">
        <v>0.02342592592592593</v>
      </c>
      <c r="U25" s="80">
        <f t="shared" si="3"/>
        <v>0.0044849537037037045</v>
      </c>
      <c r="V25" s="80">
        <f>T25-U25</f>
        <v>0.018940972222222227</v>
      </c>
      <c r="W25" s="80">
        <f t="shared" si="4"/>
        <v>0.006109991039426525</v>
      </c>
      <c r="X25" s="81">
        <v>3</v>
      </c>
      <c r="Y25" s="205">
        <v>0.02866898148148148</v>
      </c>
      <c r="Z25" s="80">
        <f>D25*$Z$5</f>
        <v>0.006365740740740742</v>
      </c>
      <c r="AA25" s="80">
        <f>Y25-Z25</f>
        <v>0.022303240740740738</v>
      </c>
      <c r="AB25" s="80">
        <f>AA25/$Z$5</f>
        <v>0.0050689183501683496</v>
      </c>
      <c r="AC25" s="82">
        <v>2</v>
      </c>
      <c r="AD25" s="87">
        <v>0.03909722222222222</v>
      </c>
      <c r="AE25" s="77">
        <f>D25*$AE$5</f>
        <v>0.006510416666666667</v>
      </c>
      <c r="AF25" s="77">
        <f>AD25-AE25</f>
        <v>0.032586805555555556</v>
      </c>
      <c r="AG25" s="77">
        <f>AF25/$AE$5</f>
        <v>0.007241512345679013</v>
      </c>
      <c r="AH25" s="82">
        <v>7</v>
      </c>
      <c r="AI25" s="145">
        <v>0.023067129629629632</v>
      </c>
      <c r="AJ25" s="77">
        <f>D25*$AM$5</f>
        <v>0.0032841435185185187</v>
      </c>
      <c r="AK25" s="77">
        <f>AI25-AJ25</f>
        <v>0.019782986111111112</v>
      </c>
      <c r="AL25" s="80">
        <f>AK25/$AM$5</f>
        <v>0.008714971855115028</v>
      </c>
      <c r="AM25" s="90">
        <v>4</v>
      </c>
      <c r="AN25" s="100">
        <v>0.023877314814814813</v>
      </c>
      <c r="AO25" s="77">
        <f>D25*$R$5</f>
        <v>0.004050925925925926</v>
      </c>
      <c r="AP25" s="77">
        <f>AN25-AO25</f>
        <v>0.019826388888888886</v>
      </c>
      <c r="AQ25" s="77">
        <f>AP25/$AR$5</f>
        <v>0.006138200894392844</v>
      </c>
      <c r="AR25" s="117">
        <v>2</v>
      </c>
      <c r="AS25" s="89"/>
      <c r="AT25" s="75"/>
      <c r="AU25" s="85"/>
      <c r="AV25" s="77"/>
      <c r="AW25" s="165"/>
      <c r="AX25" s="86">
        <v>0.043472222222222225</v>
      </c>
      <c r="AY25" s="77">
        <f>D25*$BA$5</f>
        <v>0.0068865740740740745</v>
      </c>
      <c r="AZ25" s="85">
        <f>AX25-AY25</f>
        <v>0.03658564814814815</v>
      </c>
      <c r="BA25" s="77">
        <f>AZ25/$BA$5</f>
        <v>0.007686060535325242</v>
      </c>
      <c r="BB25" s="150">
        <v>6</v>
      </c>
      <c r="BC25" s="89"/>
      <c r="BD25" s="77"/>
      <c r="BE25" s="85"/>
      <c r="BF25" s="77"/>
      <c r="BG25" s="117"/>
      <c r="BH25" s="89"/>
      <c r="BI25" s="77"/>
      <c r="BJ25" s="85"/>
      <c r="BK25" s="77"/>
      <c r="BL25" s="82"/>
      <c r="BM25" s="89"/>
      <c r="BN25" s="77"/>
      <c r="BO25" s="85"/>
      <c r="BP25" s="77"/>
      <c r="BQ25" s="82"/>
      <c r="BR25" s="89"/>
      <c r="BS25" s="77"/>
      <c r="BT25" s="85"/>
      <c r="BU25" s="77"/>
      <c r="BV25" s="82"/>
      <c r="BW25" s="89"/>
      <c r="BX25" s="77"/>
      <c r="BY25" s="85"/>
      <c r="BZ25" s="77"/>
      <c r="CA25" s="168"/>
      <c r="CB25" s="87">
        <v>0.013055555555555556</v>
      </c>
      <c r="CC25" s="77">
        <f>D25*$CC$5</f>
        <v>0.002459490740740741</v>
      </c>
      <c r="CD25" s="85">
        <f>CB25-CC25</f>
        <v>0.010596064814814815</v>
      </c>
      <c r="CE25" s="77">
        <f>CD25/$CC$5</f>
        <v>0.006232979302832244</v>
      </c>
      <c r="CF25" s="82">
        <v>5</v>
      </c>
      <c r="CG25" s="89"/>
      <c r="CH25" s="77"/>
      <c r="CI25" s="85"/>
      <c r="CJ25" s="77"/>
      <c r="CK25" s="165"/>
      <c r="CL25" s="89"/>
      <c r="CM25" s="77"/>
      <c r="CN25" s="85"/>
      <c r="CO25" s="77"/>
      <c r="CP25" s="164"/>
      <c r="CQ25" s="89"/>
      <c r="CR25" s="77"/>
      <c r="CS25" s="85"/>
      <c r="CT25" s="77"/>
      <c r="CU25" s="170"/>
      <c r="CV25" s="89"/>
      <c r="CW25" s="77"/>
      <c r="CX25" s="85"/>
      <c r="CY25" s="77"/>
      <c r="CZ25" s="176"/>
      <c r="DA25" s="87">
        <v>0.01644675925925926</v>
      </c>
      <c r="DB25" s="77">
        <f>D25*$DF$5</f>
        <v>0.0033275462962962963</v>
      </c>
      <c r="DC25" s="85">
        <f>DA25-DB25</f>
        <v>0.013119212962962964</v>
      </c>
      <c r="DD25" s="77">
        <f>DC25/$DF$5</f>
        <v>0.005704005636070855</v>
      </c>
      <c r="DE25" s="168">
        <v>2</v>
      </c>
      <c r="DF25" s="87">
        <v>0.03631944444444444</v>
      </c>
      <c r="DG25" s="77">
        <f>D25*$DK$5</f>
        <v>0.008246527777777778</v>
      </c>
      <c r="DH25" s="85">
        <f t="shared" si="10"/>
        <v>0.028072916666666663</v>
      </c>
      <c r="DI25" s="77">
        <f>DH25/$DK$5</f>
        <v>0.004925073099415204</v>
      </c>
      <c r="DJ25" s="168">
        <v>5</v>
      </c>
      <c r="DK25" s="87">
        <v>0.03361111111111111</v>
      </c>
      <c r="DL25" s="77">
        <f t="shared" si="7"/>
        <v>0.007233796296296297</v>
      </c>
      <c r="DM25" s="85">
        <f t="shared" si="8"/>
        <v>0.026377314814814815</v>
      </c>
      <c r="DN25" s="77">
        <f t="shared" si="9"/>
        <v>0.005275462962962963</v>
      </c>
      <c r="DO25" s="168">
        <v>1</v>
      </c>
      <c r="DP25" s="87">
        <v>0.028136574074074074</v>
      </c>
      <c r="DQ25" s="77">
        <f>D25*$DU$5</f>
        <v>0.005931712962962963</v>
      </c>
      <c r="DR25" s="85">
        <f t="shared" si="6"/>
        <v>0.022204861111111113</v>
      </c>
      <c r="DS25" s="77">
        <f>DR25/$DU$5</f>
        <v>0.005415819783197833</v>
      </c>
      <c r="DT25" s="168">
        <v>2</v>
      </c>
      <c r="DU25" s="87">
        <v>0.014317129629629631</v>
      </c>
      <c r="DV25" s="77">
        <f>D25*$DZ$5</f>
        <v>0.0036168981481481486</v>
      </c>
      <c r="DW25" s="85">
        <f>DU25-DV25</f>
        <v>0.010700231481481482</v>
      </c>
      <c r="DX25" s="77">
        <f>DW25/$DZ$5</f>
        <v>0.004280092592592593</v>
      </c>
      <c r="DY25" s="193">
        <v>3</v>
      </c>
      <c r="DZ25" s="89"/>
      <c r="EA25" s="77"/>
      <c r="EB25" s="85"/>
      <c r="EC25" s="77"/>
      <c r="ED25" s="193"/>
      <c r="EE25" s="82">
        <v>4</v>
      </c>
      <c r="EF25" s="262">
        <v>1</v>
      </c>
      <c r="EG25" s="298">
        <v>9</v>
      </c>
      <c r="EH25" s="82"/>
      <c r="EI25" s="82">
        <v>4</v>
      </c>
      <c r="EJ25" s="82">
        <v>3</v>
      </c>
      <c r="EK25" s="82">
        <v>2</v>
      </c>
      <c r="EL25" s="82">
        <v>7</v>
      </c>
      <c r="EM25" s="90">
        <v>4</v>
      </c>
      <c r="EN25" s="117">
        <v>2</v>
      </c>
      <c r="EO25" s="165"/>
      <c r="EP25" s="150">
        <v>6</v>
      </c>
      <c r="EQ25" s="117"/>
      <c r="ER25" s="82"/>
      <c r="ES25" s="82"/>
      <c r="ET25" s="82"/>
      <c r="EU25" s="168"/>
      <c r="EV25" s="82">
        <v>5</v>
      </c>
      <c r="EW25" s="165"/>
      <c r="EX25" s="164"/>
      <c r="EY25" s="170"/>
      <c r="EZ25" s="282"/>
      <c r="FA25" s="270">
        <v>9</v>
      </c>
      <c r="FB25" s="168"/>
      <c r="FC25" s="193"/>
      <c r="FD25" s="168"/>
      <c r="FE25" s="188"/>
      <c r="FF25" s="103"/>
      <c r="FG25" s="168"/>
      <c r="FH25" s="82"/>
      <c r="FI25" s="62">
        <v>3</v>
      </c>
      <c r="FJ25" s="62">
        <v>1</v>
      </c>
      <c r="FK25" s="62">
        <v>2</v>
      </c>
      <c r="FL25" s="62">
        <v>3</v>
      </c>
      <c r="FM25" s="62">
        <v>4</v>
      </c>
      <c r="FN25" s="62">
        <v>2</v>
      </c>
      <c r="FO25" s="62">
        <v>3</v>
      </c>
      <c r="FP25" s="62">
        <v>2</v>
      </c>
      <c r="FQ25" s="62">
        <v>1</v>
      </c>
      <c r="FR25" s="62">
        <v>2</v>
      </c>
      <c r="FS25" s="62">
        <v>3</v>
      </c>
      <c r="FT25" s="62">
        <v>1</v>
      </c>
      <c r="FU25" s="105">
        <f t="shared" si="2"/>
        <v>27</v>
      </c>
      <c r="FV25" s="82">
        <v>2</v>
      </c>
      <c r="FW25" s="82">
        <v>27</v>
      </c>
      <c r="FX25" s="66"/>
      <c r="FY25" s="82"/>
      <c r="FZ25" s="82"/>
      <c r="GA25" s="119"/>
    </row>
    <row r="26" spans="1:183" s="44" customFormat="1" ht="32.25" customHeight="1">
      <c r="A26" s="50">
        <v>19</v>
      </c>
      <c r="B26" s="62" t="s">
        <v>7</v>
      </c>
      <c r="C26" s="62">
        <v>1958</v>
      </c>
      <c r="D26" s="94">
        <v>0.0014467592592592594</v>
      </c>
      <c r="E26" s="101">
        <v>0.02528935185185185</v>
      </c>
      <c r="F26" s="75">
        <f>D26*$I$5</f>
        <v>0.005020254629629631</v>
      </c>
      <c r="G26" s="85">
        <f>E26-F26</f>
        <v>0.02026909722222222</v>
      </c>
      <c r="H26" s="80">
        <f>G26/$I$5</f>
        <v>0.005841238392571245</v>
      </c>
      <c r="I26" s="116">
        <v>3</v>
      </c>
      <c r="J26" s="95">
        <v>0.037245370370370366</v>
      </c>
      <c r="K26" s="77">
        <f>D26*$N$5</f>
        <v>0.004050925925925926</v>
      </c>
      <c r="L26" s="93">
        <f t="shared" si="1"/>
        <v>0.03319444444444444</v>
      </c>
      <c r="M26" s="93">
        <f t="shared" si="5"/>
        <v>0.008735380116959065</v>
      </c>
      <c r="N26" s="81">
        <v>1</v>
      </c>
      <c r="O26" s="201">
        <v>0.016944444444444443</v>
      </c>
      <c r="P26" s="77">
        <f>D26*$R$5</f>
        <v>0.004050925925925926</v>
      </c>
      <c r="Q26" s="77">
        <f>O26-P26</f>
        <v>0.012893518518518516</v>
      </c>
      <c r="R26" s="77">
        <f>Q26/$R$5</f>
        <v>0.004604828042328041</v>
      </c>
      <c r="S26" s="81">
        <v>1</v>
      </c>
      <c r="T26" s="113">
        <v>0.018564814814814815</v>
      </c>
      <c r="U26" s="80">
        <f t="shared" si="3"/>
        <v>0.0044849537037037045</v>
      </c>
      <c r="V26" s="80">
        <f>T26-U26</f>
        <v>0.01407986111111111</v>
      </c>
      <c r="W26" s="80">
        <f t="shared" si="4"/>
        <v>0.004541890681003584</v>
      </c>
      <c r="X26" s="81">
        <v>1</v>
      </c>
      <c r="Y26" s="205">
        <v>0.029317129629629634</v>
      </c>
      <c r="Z26" s="80">
        <f>D26*$Z$5</f>
        <v>0.006365740740740742</v>
      </c>
      <c r="AA26" s="80">
        <f>Y26-Z26</f>
        <v>0.022951388888888893</v>
      </c>
      <c r="AB26" s="80">
        <f>AA26/$Z$5</f>
        <v>0.005216224747474748</v>
      </c>
      <c r="AC26" s="82">
        <v>4</v>
      </c>
      <c r="AD26" s="87">
        <v>0.029421296296296296</v>
      </c>
      <c r="AE26" s="77">
        <f>D26*$AE$5</f>
        <v>0.006510416666666667</v>
      </c>
      <c r="AF26" s="77">
        <f>AD26-AE26</f>
        <v>0.022910879629629628</v>
      </c>
      <c r="AG26" s="77">
        <f>AF26/$AE$5</f>
        <v>0.00509130658436214</v>
      </c>
      <c r="AH26" s="82">
        <v>1</v>
      </c>
      <c r="AI26" s="89"/>
      <c r="AJ26" s="77"/>
      <c r="AK26" s="77"/>
      <c r="AL26" s="80"/>
      <c r="AM26" s="90"/>
      <c r="AN26" s="89"/>
      <c r="AO26" s="77"/>
      <c r="AP26" s="77"/>
      <c r="AQ26" s="77"/>
      <c r="AR26" s="117"/>
      <c r="AS26" s="89"/>
      <c r="AT26" s="75"/>
      <c r="AU26" s="85"/>
      <c r="AV26" s="77"/>
      <c r="AW26" s="165"/>
      <c r="AX26" s="218">
        <v>0.04605324074074074</v>
      </c>
      <c r="AY26" s="77">
        <f>D26*$AZ$5</f>
        <v>0.00925925925925926</v>
      </c>
      <c r="AZ26" s="85">
        <f>AX26-AY26</f>
        <v>0.03679398148148148</v>
      </c>
      <c r="BA26" s="77">
        <f>AZ26/$AZ$5</f>
        <v>0.005749059606481481</v>
      </c>
      <c r="BB26" s="117">
        <v>2</v>
      </c>
      <c r="BC26" s="86">
        <v>0.013414351851851851</v>
      </c>
      <c r="BD26" s="77">
        <f>D26*$BG$5</f>
        <v>0.00261863425925926</v>
      </c>
      <c r="BE26" s="85">
        <f>BC26-BD26</f>
        <v>0.010795717592592591</v>
      </c>
      <c r="BF26" s="77">
        <f>BE26/$BG$5</f>
        <v>0.005964484857785962</v>
      </c>
      <c r="BG26" s="117">
        <v>1</v>
      </c>
      <c r="BH26" s="98">
        <v>0.027175925925925926</v>
      </c>
      <c r="BI26" s="77">
        <f>D26*$BI$5</f>
        <v>0.006032986111111111</v>
      </c>
      <c r="BJ26" s="85">
        <f>BH26-BI26</f>
        <v>0.021142939814814816</v>
      </c>
      <c r="BK26" s="77">
        <f>BJ26/$BI$5</f>
        <v>0.0050702493560707</v>
      </c>
      <c r="BL26" s="82">
        <v>2</v>
      </c>
      <c r="BM26" s="231">
        <v>0.03221064814814815</v>
      </c>
      <c r="BN26" s="77">
        <f>D26*BQ5</f>
        <v>0.005222800925925926</v>
      </c>
      <c r="BO26" s="85">
        <f>BM26-BN26</f>
        <v>0.026987847222222222</v>
      </c>
      <c r="BP26" s="77">
        <f>BO26/$BQ$5</f>
        <v>0.007475857956294245</v>
      </c>
      <c r="BQ26" s="82">
        <v>5</v>
      </c>
      <c r="BR26" s="87">
        <v>0.04809027777777778</v>
      </c>
      <c r="BS26" s="77">
        <f>D26*$BU$5</f>
        <v>0.008535879629629631</v>
      </c>
      <c r="BT26" s="85">
        <f>BR26-BS26</f>
        <v>0.03955439814814815</v>
      </c>
      <c r="BU26" s="77">
        <f>BT26/$BU$5</f>
        <v>0.0067041352793471435</v>
      </c>
      <c r="BV26" s="82">
        <v>2</v>
      </c>
      <c r="BW26" s="89"/>
      <c r="BX26" s="77"/>
      <c r="BY26" s="85"/>
      <c r="BZ26" s="77"/>
      <c r="CA26" s="168"/>
      <c r="CB26" s="87">
        <v>0.009895833333333333</v>
      </c>
      <c r="CC26" s="77">
        <f>D26*$CC$5</f>
        <v>0.002459490740740741</v>
      </c>
      <c r="CD26" s="85">
        <f>CB26-CC26</f>
        <v>0.007436342592592592</v>
      </c>
      <c r="CE26" s="77">
        <f>CD26/$CC$5</f>
        <v>0.0043743191721132895</v>
      </c>
      <c r="CF26" s="82">
        <v>2</v>
      </c>
      <c r="CG26" s="243">
        <v>0.02695601851851852</v>
      </c>
      <c r="CH26" s="77">
        <f>D26*$CH$2</f>
        <v>0.00607638888888889</v>
      </c>
      <c r="CI26" s="85">
        <f>CG26-CH26</f>
        <v>0.02087962962962963</v>
      </c>
      <c r="CJ26" s="77">
        <f>CI26/$CH$2</f>
        <v>0.004971340388007055</v>
      </c>
      <c r="CK26" s="165">
        <v>2</v>
      </c>
      <c r="CL26" s="249">
        <v>0.018113425925925925</v>
      </c>
      <c r="CM26" s="77">
        <f>D26*$CM$2</f>
        <v>0.003906250000000001</v>
      </c>
      <c r="CN26" s="85">
        <f>CL26-CM26</f>
        <v>0.014207175925925925</v>
      </c>
      <c r="CO26" s="77">
        <f>CN26/$CM$2</f>
        <v>0.0052619170096021945</v>
      </c>
      <c r="CP26" s="164">
        <v>2</v>
      </c>
      <c r="CQ26" s="89"/>
      <c r="CR26" s="77"/>
      <c r="CS26" s="85"/>
      <c r="CT26" s="77"/>
      <c r="CU26" s="170"/>
      <c r="CV26" s="89"/>
      <c r="CW26" s="77"/>
      <c r="CX26" s="85"/>
      <c r="CY26" s="77"/>
      <c r="CZ26" s="176"/>
      <c r="DA26" s="87">
        <v>0.014259259259259261</v>
      </c>
      <c r="DB26" s="77">
        <f>D26*$DF$5</f>
        <v>0.0033275462962962963</v>
      </c>
      <c r="DC26" s="85">
        <f>DA26-DB26</f>
        <v>0.010931712962962966</v>
      </c>
      <c r="DD26" s="77">
        <f>DC26/$DF$5</f>
        <v>0.004752918679549116</v>
      </c>
      <c r="DE26" s="168">
        <v>1</v>
      </c>
      <c r="DF26" s="87">
        <v>0.0346412037037037</v>
      </c>
      <c r="DG26" s="77">
        <f>D26*$DK$5</f>
        <v>0.008246527777777778</v>
      </c>
      <c r="DH26" s="85">
        <f t="shared" si="10"/>
        <v>0.026394675925925926</v>
      </c>
      <c r="DI26" s="77">
        <f>DH26/$DK$5</f>
        <v>0.00463064489928525</v>
      </c>
      <c r="DJ26" s="168">
        <v>3</v>
      </c>
      <c r="DK26" s="87">
        <v>0.03443287037037037</v>
      </c>
      <c r="DL26" s="77">
        <f t="shared" si="7"/>
        <v>0.007233796296296297</v>
      </c>
      <c r="DM26" s="85">
        <f t="shared" si="8"/>
        <v>0.027199074074074073</v>
      </c>
      <c r="DN26" s="77">
        <f t="shared" si="9"/>
        <v>0.005439814814814815</v>
      </c>
      <c r="DO26" s="168">
        <v>2</v>
      </c>
      <c r="DP26" s="89"/>
      <c r="DQ26" s="77"/>
      <c r="DR26" s="85"/>
      <c r="DS26" s="77"/>
      <c r="DT26" s="168"/>
      <c r="DU26" s="89"/>
      <c r="DV26" s="77"/>
      <c r="DW26" s="85"/>
      <c r="DX26" s="77"/>
      <c r="DY26" s="193"/>
      <c r="DZ26" s="87">
        <v>0.019131944444444444</v>
      </c>
      <c r="EA26" s="77">
        <f>D26*$EE$5</f>
        <v>0.003906250000000001</v>
      </c>
      <c r="EB26" s="85">
        <f>DZ26-EA26</f>
        <v>0.015225694444444444</v>
      </c>
      <c r="EC26" s="77">
        <f>EB26/$EE$5</f>
        <v>0.005639146090534979</v>
      </c>
      <c r="ED26" s="193">
        <v>1</v>
      </c>
      <c r="EE26" s="82"/>
      <c r="EF26" s="262">
        <v>5</v>
      </c>
      <c r="EG26" s="298">
        <v>3</v>
      </c>
      <c r="EH26" s="82">
        <v>1</v>
      </c>
      <c r="EI26" s="82">
        <v>1</v>
      </c>
      <c r="EJ26" s="82">
        <v>1</v>
      </c>
      <c r="EK26" s="82">
        <v>4</v>
      </c>
      <c r="EL26" s="82">
        <v>1</v>
      </c>
      <c r="EM26" s="90"/>
      <c r="EN26" s="117"/>
      <c r="EO26" s="165"/>
      <c r="EP26" s="117">
        <v>2</v>
      </c>
      <c r="EQ26" s="117">
        <v>1</v>
      </c>
      <c r="ER26" s="82">
        <v>2</v>
      </c>
      <c r="ES26" s="82">
        <v>5</v>
      </c>
      <c r="ET26" s="82">
        <v>2</v>
      </c>
      <c r="EU26" s="168"/>
      <c r="EV26" s="82">
        <v>2</v>
      </c>
      <c r="EW26" s="165">
        <v>2</v>
      </c>
      <c r="EX26" s="164">
        <v>2</v>
      </c>
      <c r="EY26" s="170"/>
      <c r="EZ26" s="282"/>
      <c r="FA26" s="270">
        <v>14</v>
      </c>
      <c r="FB26" s="168"/>
      <c r="FC26" s="193"/>
      <c r="FD26" s="168"/>
      <c r="FE26" s="188"/>
      <c r="FF26" s="103"/>
      <c r="FG26" s="168"/>
      <c r="FH26" s="117">
        <f>EX26+EW26+EV26+ET26+ES26+ER26+EQ26+EP26+EL26+EK26+EJ26+EI26+EH26+EG26</f>
        <v>29</v>
      </c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105"/>
      <c r="FV26" s="82"/>
      <c r="FW26" s="82"/>
      <c r="FX26" s="66">
        <v>2</v>
      </c>
      <c r="FY26" s="82"/>
      <c r="FZ26" s="82"/>
      <c r="GA26" s="119"/>
    </row>
    <row r="27" spans="1:183" s="44" customFormat="1" ht="32.25" customHeight="1">
      <c r="A27" s="50">
        <v>20</v>
      </c>
      <c r="B27" s="62" t="s">
        <v>38</v>
      </c>
      <c r="C27" s="62">
        <v>1956</v>
      </c>
      <c r="D27" s="94">
        <v>0.0015624999999999999</v>
      </c>
      <c r="E27" s="101">
        <v>0.027893518518518515</v>
      </c>
      <c r="F27" s="75">
        <f>D27*$I$5</f>
        <v>0.005421875</v>
      </c>
      <c r="G27" s="85">
        <f>E27-F27</f>
        <v>0.022471643518518516</v>
      </c>
      <c r="H27" s="80">
        <f>G27/$I$5</f>
        <v>0.0064759779592272375</v>
      </c>
      <c r="I27" s="116">
        <v>4</v>
      </c>
      <c r="J27" s="95">
        <v>0.05177083333333333</v>
      </c>
      <c r="K27" s="77">
        <f>D27*$N$5</f>
        <v>0.0043749999999999995</v>
      </c>
      <c r="L27" s="93">
        <f t="shared" si="1"/>
        <v>0.04739583333333333</v>
      </c>
      <c r="M27" s="93">
        <f t="shared" si="5"/>
        <v>0.012472587719298246</v>
      </c>
      <c r="N27" s="81">
        <v>10</v>
      </c>
      <c r="O27" s="76"/>
      <c r="P27" s="77"/>
      <c r="Q27" s="77"/>
      <c r="R27" s="77"/>
      <c r="S27" s="81"/>
      <c r="T27" s="76"/>
      <c r="U27" s="80"/>
      <c r="V27" s="80"/>
      <c r="W27" s="80"/>
      <c r="X27" s="81"/>
      <c r="Y27" s="106" t="s">
        <v>40</v>
      </c>
      <c r="Z27" s="80" t="s">
        <v>40</v>
      </c>
      <c r="AA27" s="80" t="s">
        <v>40</v>
      </c>
      <c r="AB27" s="80" t="s">
        <v>40</v>
      </c>
      <c r="AC27" s="82"/>
      <c r="AD27" s="89"/>
      <c r="AE27" s="77"/>
      <c r="AF27" s="77"/>
      <c r="AG27" s="77"/>
      <c r="AH27" s="82"/>
      <c r="AI27" s="89"/>
      <c r="AJ27" s="77"/>
      <c r="AK27" s="77"/>
      <c r="AL27" s="80"/>
      <c r="AM27" s="90"/>
      <c r="AN27" s="89"/>
      <c r="AO27" s="111"/>
      <c r="AP27" s="111"/>
      <c r="AQ27" s="111"/>
      <c r="AR27" s="117"/>
      <c r="AS27" s="111"/>
      <c r="AT27" s="75"/>
      <c r="AU27" s="85"/>
      <c r="AV27" s="77"/>
      <c r="AW27" s="165"/>
      <c r="AX27" s="111"/>
      <c r="AY27" s="77"/>
      <c r="AZ27" s="85"/>
      <c r="BA27" s="77"/>
      <c r="BB27" s="117"/>
      <c r="BC27" s="89" t="s">
        <v>40</v>
      </c>
      <c r="BD27" s="77" t="s">
        <v>40</v>
      </c>
      <c r="BE27" s="85" t="s">
        <v>40</v>
      </c>
      <c r="BF27" s="77" t="s">
        <v>42</v>
      </c>
      <c r="BG27" s="117"/>
      <c r="BH27" s="89"/>
      <c r="BI27" s="77"/>
      <c r="BJ27" s="85"/>
      <c r="BK27" s="77"/>
      <c r="BL27" s="82"/>
      <c r="BM27" s="89"/>
      <c r="BN27" s="77"/>
      <c r="BO27" s="85"/>
      <c r="BP27" s="77"/>
      <c r="BQ27" s="82"/>
      <c r="BR27" s="89" t="s">
        <v>40</v>
      </c>
      <c r="BS27" s="77"/>
      <c r="BT27" s="85"/>
      <c r="BU27" s="77"/>
      <c r="BV27" s="82"/>
      <c r="BW27" s="89"/>
      <c r="BX27" s="77"/>
      <c r="BY27" s="85"/>
      <c r="BZ27" s="77"/>
      <c r="CA27" s="168"/>
      <c r="CB27" s="89"/>
      <c r="CC27" s="77"/>
      <c r="CD27" s="85"/>
      <c r="CE27" s="77"/>
      <c r="CF27" s="82"/>
      <c r="CG27" s="89"/>
      <c r="CH27" s="77"/>
      <c r="CI27" s="85"/>
      <c r="CJ27" s="77"/>
      <c r="CK27" s="165"/>
      <c r="CL27" s="89"/>
      <c r="CM27" s="77"/>
      <c r="CN27" s="85"/>
      <c r="CO27" s="77"/>
      <c r="CP27" s="164"/>
      <c r="CQ27" s="89"/>
      <c r="CR27" s="77"/>
      <c r="CS27" s="85"/>
      <c r="CT27" s="77"/>
      <c r="CU27" s="170"/>
      <c r="CV27" s="89"/>
      <c r="CW27" s="77"/>
      <c r="CX27" s="85"/>
      <c r="CY27" s="77"/>
      <c r="CZ27" s="176"/>
      <c r="DA27" s="89"/>
      <c r="DB27" s="77"/>
      <c r="DC27" s="85"/>
      <c r="DD27" s="77"/>
      <c r="DE27" s="168"/>
      <c r="DF27" s="145">
        <v>0.03688657407407408</v>
      </c>
      <c r="DG27" s="77">
        <f>D27*$DL$5</f>
        <v>0.0084375</v>
      </c>
      <c r="DH27" s="85">
        <f t="shared" si="10"/>
        <v>0.028449074074074078</v>
      </c>
      <c r="DI27" s="77">
        <f>DH27/$DL$5</f>
        <v>0.005268347050754458</v>
      </c>
      <c r="DJ27" s="168">
        <v>6</v>
      </c>
      <c r="DK27" s="145">
        <v>0.04621527777777778</v>
      </c>
      <c r="DL27" s="77">
        <f>D27*$DQ$5</f>
        <v>0.0065625</v>
      </c>
      <c r="DM27" s="85">
        <f>DK27-DL27</f>
        <v>0.03965277777777778</v>
      </c>
      <c r="DN27" s="77">
        <f>DM27/$DQ$5</f>
        <v>0.009441137566137566</v>
      </c>
      <c r="DO27" s="168">
        <v>13</v>
      </c>
      <c r="DP27" s="145">
        <v>0.025231481481481483</v>
      </c>
      <c r="DQ27" s="77">
        <f>D27*$DV$5</f>
        <v>0.005156249999999999</v>
      </c>
      <c r="DR27" s="85">
        <f>DP27-DQ27</f>
        <v>0.020075231481481486</v>
      </c>
      <c r="DS27" s="77">
        <f>DR27/$DV$5</f>
        <v>0.0060834034792368145</v>
      </c>
      <c r="DT27" s="168">
        <v>6</v>
      </c>
      <c r="DU27" s="145">
        <v>0.02200231481481482</v>
      </c>
      <c r="DV27" s="77">
        <f>D27*$EA$5</f>
        <v>0.0029687499999999996</v>
      </c>
      <c r="DW27" s="85">
        <f>DU27-DV27</f>
        <v>0.01903356481481482</v>
      </c>
      <c r="DX27" s="77">
        <f>DW27/$EA$5</f>
        <v>0.0100176656920078</v>
      </c>
      <c r="DY27" s="193">
        <v>9</v>
      </c>
      <c r="DZ27" s="89"/>
      <c r="EA27" s="111"/>
      <c r="EB27" s="89"/>
      <c r="EC27" s="111"/>
      <c r="ED27" s="193"/>
      <c r="EE27" s="82"/>
      <c r="EF27" s="262">
        <v>4</v>
      </c>
      <c r="EG27" s="298">
        <v>4</v>
      </c>
      <c r="EH27" s="82">
        <v>10</v>
      </c>
      <c r="EI27" s="82"/>
      <c r="EJ27" s="82"/>
      <c r="EK27" s="82"/>
      <c r="EL27" s="82"/>
      <c r="EM27" s="90"/>
      <c r="EN27" s="117"/>
      <c r="EO27" s="165"/>
      <c r="EP27" s="117"/>
      <c r="EQ27" s="117"/>
      <c r="ER27" s="82"/>
      <c r="ES27" s="82"/>
      <c r="ET27" s="82"/>
      <c r="EU27" s="168"/>
      <c r="EV27" s="82"/>
      <c r="EW27" s="165"/>
      <c r="EX27" s="164"/>
      <c r="EY27" s="170"/>
      <c r="EZ27" s="282"/>
      <c r="FA27" s="270">
        <v>2</v>
      </c>
      <c r="FB27" s="168"/>
      <c r="FC27" s="193"/>
      <c r="FD27" s="168"/>
      <c r="FE27" s="188"/>
      <c r="FF27" s="103"/>
      <c r="FG27" s="168"/>
      <c r="FH27" s="8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105"/>
      <c r="FV27" s="82"/>
      <c r="FW27" s="82"/>
      <c r="FX27" s="66"/>
      <c r="FY27" s="82"/>
      <c r="FZ27" s="82"/>
      <c r="GA27" s="119"/>
    </row>
    <row r="28" spans="1:183" s="7" customFormat="1" ht="33.75" customHeight="1" hidden="1">
      <c r="A28" s="50">
        <v>22</v>
      </c>
      <c r="B28" s="62" t="s">
        <v>15</v>
      </c>
      <c r="C28" s="62">
        <v>1955</v>
      </c>
      <c r="D28" s="74">
        <v>0.0016203703703703703</v>
      </c>
      <c r="E28" s="120"/>
      <c r="F28" s="75"/>
      <c r="G28" s="85"/>
      <c r="H28" s="80"/>
      <c r="I28" s="91"/>
      <c r="J28" s="92"/>
      <c r="K28" s="77"/>
      <c r="L28" s="93"/>
      <c r="M28" s="93"/>
      <c r="N28" s="114"/>
      <c r="O28" s="76"/>
      <c r="P28" s="77"/>
      <c r="Q28" s="77"/>
      <c r="R28" s="77"/>
      <c r="S28" s="78"/>
      <c r="T28" s="76" t="s">
        <v>40</v>
      </c>
      <c r="U28" s="80"/>
      <c r="V28" s="80"/>
      <c r="W28" s="80"/>
      <c r="X28" s="81"/>
      <c r="Y28" s="106" t="s">
        <v>40</v>
      </c>
      <c r="Z28" s="80" t="s">
        <v>40</v>
      </c>
      <c r="AA28" s="80" t="s">
        <v>40</v>
      </c>
      <c r="AB28" s="80" t="s">
        <v>40</v>
      </c>
      <c r="AC28" s="82"/>
      <c r="AD28" s="89"/>
      <c r="AE28" s="77"/>
      <c r="AF28" s="77"/>
      <c r="AG28" s="77"/>
      <c r="AH28" s="82"/>
      <c r="AI28" s="89"/>
      <c r="AJ28" s="77"/>
      <c r="AK28" s="77"/>
      <c r="AL28" s="80"/>
      <c r="AM28" s="90"/>
      <c r="AN28" s="89" t="s">
        <v>40</v>
      </c>
      <c r="AO28" s="111" t="s">
        <v>40</v>
      </c>
      <c r="AP28" s="111" t="s">
        <v>40</v>
      </c>
      <c r="AQ28" s="111" t="s">
        <v>40</v>
      </c>
      <c r="AR28" s="121"/>
      <c r="AS28" s="111"/>
      <c r="AT28" s="75"/>
      <c r="AU28" s="85"/>
      <c r="AV28" s="77"/>
      <c r="AW28" s="162"/>
      <c r="AX28" s="111"/>
      <c r="AY28" s="77" t="s">
        <v>40</v>
      </c>
      <c r="AZ28" s="85" t="s">
        <v>40</v>
      </c>
      <c r="BA28" s="77" t="s">
        <v>40</v>
      </c>
      <c r="BB28" s="66"/>
      <c r="BC28" s="108"/>
      <c r="BD28" s="77"/>
      <c r="BE28" s="85"/>
      <c r="BF28" s="77"/>
      <c r="BG28" s="66"/>
      <c r="BH28" s="89"/>
      <c r="BI28" s="77"/>
      <c r="BJ28" s="85"/>
      <c r="BK28" s="77"/>
      <c r="BL28" s="65"/>
      <c r="BM28" s="89"/>
      <c r="BN28" s="77"/>
      <c r="BO28" s="85"/>
      <c r="BP28" s="77"/>
      <c r="BQ28" s="65"/>
      <c r="BR28" s="89"/>
      <c r="BS28" s="77"/>
      <c r="BT28" s="85"/>
      <c r="BU28" s="77"/>
      <c r="BV28" s="65"/>
      <c r="BW28" s="89"/>
      <c r="BX28" s="77"/>
      <c r="BY28" s="85"/>
      <c r="BZ28" s="77"/>
      <c r="CA28" s="168"/>
      <c r="CB28" s="89"/>
      <c r="CC28" s="77"/>
      <c r="CD28" s="85"/>
      <c r="CE28" s="77"/>
      <c r="CF28" s="65"/>
      <c r="CG28" s="89"/>
      <c r="CH28" s="77"/>
      <c r="CI28" s="85"/>
      <c r="CJ28" s="77"/>
      <c r="CK28" s="162"/>
      <c r="CL28" s="65"/>
      <c r="CM28" s="77"/>
      <c r="CN28" s="85"/>
      <c r="CO28" s="77"/>
      <c r="CP28" s="163"/>
      <c r="CQ28" s="90"/>
      <c r="CR28" s="77"/>
      <c r="CS28" s="85"/>
      <c r="CT28" s="77"/>
      <c r="CU28" s="170"/>
      <c r="CV28" s="65"/>
      <c r="CW28" s="77"/>
      <c r="CX28" s="85"/>
      <c r="CY28" s="77"/>
      <c r="CZ28" s="176"/>
      <c r="DA28" s="102"/>
      <c r="DB28" s="77"/>
      <c r="DC28" s="85"/>
      <c r="DD28" s="77"/>
      <c r="DE28" s="168"/>
      <c r="DF28" s="102"/>
      <c r="DG28" s="77"/>
      <c r="DH28" s="85"/>
      <c r="DI28" s="77"/>
      <c r="DJ28" s="168"/>
      <c r="DK28" s="89"/>
      <c r="DL28" s="77"/>
      <c r="DM28" s="85"/>
      <c r="DN28" s="77"/>
      <c r="DO28" s="168"/>
      <c r="DP28" s="89"/>
      <c r="DQ28" s="77"/>
      <c r="DR28" s="85"/>
      <c r="DS28" s="77"/>
      <c r="DT28" s="168"/>
      <c r="DU28" s="89"/>
      <c r="DV28" s="77"/>
      <c r="DW28" s="85"/>
      <c r="DX28" s="77"/>
      <c r="DY28" s="193"/>
      <c r="DZ28" s="89"/>
      <c r="EA28" s="77"/>
      <c r="EB28" s="85"/>
      <c r="EC28" s="77"/>
      <c r="ED28" s="193"/>
      <c r="EE28" s="65"/>
      <c r="EF28" s="261" t="s">
        <v>40</v>
      </c>
      <c r="EG28" s="297"/>
      <c r="EH28" s="90"/>
      <c r="EI28" s="65"/>
      <c r="EJ28" s="82"/>
      <c r="EK28" s="82"/>
      <c r="EL28" s="82"/>
      <c r="EM28" s="90"/>
      <c r="EN28" s="121"/>
      <c r="EO28" s="162"/>
      <c r="EP28" s="66"/>
      <c r="EQ28" s="66"/>
      <c r="ER28" s="65"/>
      <c r="ES28" s="65"/>
      <c r="ET28" s="65"/>
      <c r="EU28" s="168"/>
      <c r="EV28" s="65"/>
      <c r="EW28" s="162"/>
      <c r="EX28" s="163"/>
      <c r="EY28" s="170"/>
      <c r="EZ28" s="282"/>
      <c r="FA28" s="270"/>
      <c r="FB28" s="168"/>
      <c r="FC28" s="193"/>
      <c r="FD28" s="168"/>
      <c r="FE28" s="188"/>
      <c r="FF28" s="103"/>
      <c r="FG28" s="168"/>
      <c r="FH28" s="65"/>
      <c r="FI28" s="51">
        <v>6</v>
      </c>
      <c r="FJ28" s="51">
        <v>10</v>
      </c>
      <c r="FK28" s="51">
        <v>6</v>
      </c>
      <c r="FL28" s="51">
        <v>9</v>
      </c>
      <c r="FM28" s="51">
        <v>6</v>
      </c>
      <c r="FN28" s="51">
        <v>5</v>
      </c>
      <c r="FO28" s="51">
        <v>8</v>
      </c>
      <c r="FP28" s="51">
        <v>9</v>
      </c>
      <c r="FQ28" s="51"/>
      <c r="FR28" s="51"/>
      <c r="FS28" s="51"/>
      <c r="FT28" s="51"/>
      <c r="FU28" s="109">
        <f t="shared" si="2"/>
        <v>59</v>
      </c>
      <c r="FV28" s="65"/>
      <c r="FW28" s="65"/>
      <c r="FX28" s="66"/>
      <c r="FY28" s="65"/>
      <c r="FZ28" s="65"/>
      <c r="GA28" s="73"/>
    </row>
    <row r="29" spans="1:183" s="7" customFormat="1" ht="35.25" customHeight="1" thickBot="1">
      <c r="A29" s="50">
        <v>21</v>
      </c>
      <c r="B29" s="62" t="s">
        <v>17</v>
      </c>
      <c r="C29" s="62">
        <v>1954</v>
      </c>
      <c r="D29" s="94">
        <v>0.0016782407407407406</v>
      </c>
      <c r="E29" s="76" t="s">
        <v>40</v>
      </c>
      <c r="F29" s="75" t="s">
        <v>40</v>
      </c>
      <c r="G29" s="85" t="s">
        <v>40</v>
      </c>
      <c r="H29" s="80" t="s">
        <v>40</v>
      </c>
      <c r="I29" s="91" t="s">
        <v>40</v>
      </c>
      <c r="J29" s="92"/>
      <c r="K29" s="77"/>
      <c r="L29" s="93"/>
      <c r="M29" s="93"/>
      <c r="N29" s="78"/>
      <c r="O29" s="122"/>
      <c r="P29" s="77"/>
      <c r="Q29" s="77"/>
      <c r="R29" s="77"/>
      <c r="S29" s="78"/>
      <c r="T29" s="76"/>
      <c r="U29" s="80"/>
      <c r="V29" s="80"/>
      <c r="W29" s="80"/>
      <c r="X29" s="81"/>
      <c r="Y29" s="106"/>
      <c r="Z29" s="80"/>
      <c r="AA29" s="80"/>
      <c r="AB29" s="80"/>
      <c r="AC29" s="82"/>
      <c r="AD29" s="89"/>
      <c r="AE29" s="77"/>
      <c r="AF29" s="77"/>
      <c r="AG29" s="77"/>
      <c r="AH29" s="82"/>
      <c r="AI29" s="89"/>
      <c r="AJ29" s="77"/>
      <c r="AK29" s="77"/>
      <c r="AL29" s="80"/>
      <c r="AM29" s="90"/>
      <c r="AN29" s="89"/>
      <c r="AO29" s="111"/>
      <c r="AP29" s="111"/>
      <c r="AQ29" s="111"/>
      <c r="AR29" s="121"/>
      <c r="AS29" s="86">
        <v>0.05734953703703704</v>
      </c>
      <c r="AT29" s="75">
        <f>D29*$AV$5</f>
        <v>0.007669560185185185</v>
      </c>
      <c r="AU29" s="85">
        <f>AS29-AT29</f>
        <v>0.049679976851851854</v>
      </c>
      <c r="AV29" s="77">
        <f>AU29/$AV$5</f>
        <v>0.010870892090120755</v>
      </c>
      <c r="AW29" s="162">
        <v>7</v>
      </c>
      <c r="AX29" s="89"/>
      <c r="AY29" s="77"/>
      <c r="AZ29" s="85"/>
      <c r="BA29" s="77"/>
      <c r="BB29" s="66"/>
      <c r="BC29" s="89"/>
      <c r="BD29" s="77"/>
      <c r="BE29" s="85"/>
      <c r="BF29" s="77"/>
      <c r="BG29" s="66"/>
      <c r="BH29" s="98">
        <v>0.05273148148148148</v>
      </c>
      <c r="BI29" s="77">
        <f>D29*$BI$5</f>
        <v>0.006998263888888888</v>
      </c>
      <c r="BJ29" s="85">
        <f>BH29-BI29</f>
        <v>0.04573321759259259</v>
      </c>
      <c r="BK29" s="77">
        <f>BJ29/$BI$5</f>
        <v>0.01096719846345146</v>
      </c>
      <c r="BL29" s="65">
        <v>9</v>
      </c>
      <c r="BM29" s="231">
        <v>0.04791666666666666</v>
      </c>
      <c r="BN29" s="77">
        <f>D29*BQ5</f>
        <v>0.006058449074074073</v>
      </c>
      <c r="BO29" s="85">
        <f>BM29-BN29</f>
        <v>0.04185821759259259</v>
      </c>
      <c r="BP29" s="77">
        <f>BO29/$BQ$5</f>
        <v>0.01159507412537191</v>
      </c>
      <c r="BQ29" s="65">
        <v>11</v>
      </c>
      <c r="BR29" s="89"/>
      <c r="BS29" s="77"/>
      <c r="BT29" s="85"/>
      <c r="BU29" s="77"/>
      <c r="BV29" s="65"/>
      <c r="BW29" s="89"/>
      <c r="BX29" s="77"/>
      <c r="BY29" s="85"/>
      <c r="BZ29" s="77"/>
      <c r="CA29" s="168"/>
      <c r="CB29" s="89"/>
      <c r="CC29" s="77"/>
      <c r="CD29" s="85"/>
      <c r="CE29" s="77"/>
      <c r="CF29" s="65"/>
      <c r="CG29" s="89"/>
      <c r="CH29" s="77"/>
      <c r="CI29" s="85"/>
      <c r="CJ29" s="77"/>
      <c r="CK29" s="162"/>
      <c r="CL29" s="89"/>
      <c r="CM29" s="77"/>
      <c r="CN29" s="85"/>
      <c r="CO29" s="77"/>
      <c r="CP29" s="163"/>
      <c r="CQ29" s="89"/>
      <c r="CR29" s="77"/>
      <c r="CS29" s="85"/>
      <c r="CT29" s="77"/>
      <c r="CU29" s="170"/>
      <c r="CV29" s="89"/>
      <c r="CW29" s="77"/>
      <c r="CX29" s="85"/>
      <c r="CY29" s="77"/>
      <c r="CZ29" s="176"/>
      <c r="DA29" s="145">
        <v>0.02395833333333333</v>
      </c>
      <c r="DB29" s="77">
        <f>D29*$DG$5</f>
        <v>0.0036921296296296294</v>
      </c>
      <c r="DC29" s="85">
        <f>DA29-DB29</f>
        <v>0.020266203703703703</v>
      </c>
      <c r="DD29" s="77">
        <f>DC29/$DG$5</f>
        <v>0.009211910774410774</v>
      </c>
      <c r="DE29" s="168">
        <v>10</v>
      </c>
      <c r="DF29" s="145">
        <v>0.04762731481481481</v>
      </c>
      <c r="DG29" s="77">
        <f>D29*$DL$5</f>
        <v>0.0090625</v>
      </c>
      <c r="DH29" s="85">
        <f>DF29-DG29</f>
        <v>0.03856481481481481</v>
      </c>
      <c r="DI29" s="77">
        <f>DH29/$DL$5</f>
        <v>0.007141632373113853</v>
      </c>
      <c r="DJ29" s="168">
        <v>10</v>
      </c>
      <c r="DK29" s="145">
        <v>0.04204861111111111</v>
      </c>
      <c r="DL29" s="77">
        <f>D29*$DQ$5</f>
        <v>0.0070486111111111105</v>
      </c>
      <c r="DM29" s="85">
        <f>DK29-DL29</f>
        <v>0.035</v>
      </c>
      <c r="DN29" s="77">
        <f>DM29/$DQ$5</f>
        <v>0.008333333333333333</v>
      </c>
      <c r="DO29" s="168">
        <v>10</v>
      </c>
      <c r="DP29" s="89"/>
      <c r="DQ29" s="77"/>
      <c r="DR29" s="85"/>
      <c r="DS29" s="77"/>
      <c r="DT29" s="168"/>
      <c r="DU29" s="89"/>
      <c r="DV29" s="77"/>
      <c r="DW29" s="85"/>
      <c r="DX29" s="77"/>
      <c r="DY29" s="193"/>
      <c r="DZ29" s="89"/>
      <c r="EA29" s="77"/>
      <c r="EB29" s="85"/>
      <c r="EC29" s="77"/>
      <c r="ED29" s="193"/>
      <c r="EE29" s="65" t="s">
        <v>40</v>
      </c>
      <c r="EF29" s="260">
        <v>8</v>
      </c>
      <c r="EG29" s="297" t="s">
        <v>40</v>
      </c>
      <c r="EH29" s="65"/>
      <c r="EI29" s="65"/>
      <c r="EJ29" s="82"/>
      <c r="EK29" s="82"/>
      <c r="EL29" s="82"/>
      <c r="EM29" s="90"/>
      <c r="EN29" s="121"/>
      <c r="EO29" s="162">
        <v>7</v>
      </c>
      <c r="EP29" s="66"/>
      <c r="EQ29" s="66"/>
      <c r="ER29" s="65">
        <v>9</v>
      </c>
      <c r="ES29" s="65">
        <v>11</v>
      </c>
      <c r="ET29" s="65"/>
      <c r="EU29" s="168"/>
      <c r="EV29" s="65"/>
      <c r="EW29" s="162"/>
      <c r="EX29" s="163"/>
      <c r="EY29" s="170"/>
      <c r="EZ29" s="282"/>
      <c r="FA29" s="301">
        <v>3</v>
      </c>
      <c r="FB29" s="168"/>
      <c r="FC29" s="193"/>
      <c r="FD29" s="168"/>
      <c r="FE29" s="188"/>
      <c r="FF29" s="103"/>
      <c r="FG29" s="168"/>
      <c r="FH29" s="65"/>
      <c r="FI29" s="51">
        <v>8</v>
      </c>
      <c r="FJ29" s="51">
        <v>8</v>
      </c>
      <c r="FK29" s="51">
        <v>5</v>
      </c>
      <c r="FL29" s="51">
        <v>8</v>
      </c>
      <c r="FM29" s="51">
        <v>11</v>
      </c>
      <c r="FN29" s="51"/>
      <c r="FO29" s="51"/>
      <c r="FP29" s="51"/>
      <c r="FQ29" s="51"/>
      <c r="FR29" s="51"/>
      <c r="FS29" s="51"/>
      <c r="FT29" s="51"/>
      <c r="FU29" s="109">
        <f t="shared" si="2"/>
        <v>40</v>
      </c>
      <c r="FV29" s="65"/>
      <c r="FW29" s="65"/>
      <c r="FX29" s="66"/>
      <c r="FY29" s="65"/>
      <c r="FZ29" s="65"/>
      <c r="GA29" s="73"/>
    </row>
    <row r="30" spans="1:183" s="7" customFormat="1" ht="23.25" customHeight="1" thickBot="1">
      <c r="A30" s="50">
        <v>22</v>
      </c>
      <c r="B30" s="123" t="s">
        <v>12</v>
      </c>
      <c r="C30" s="51">
        <v>1953</v>
      </c>
      <c r="D30" s="94">
        <v>0.0020833333333333333</v>
      </c>
      <c r="E30" s="76"/>
      <c r="F30" s="75"/>
      <c r="G30" s="85"/>
      <c r="H30" s="80"/>
      <c r="I30" s="91"/>
      <c r="J30" s="95">
        <v>0.049479166666666664</v>
      </c>
      <c r="K30" s="77">
        <f>D30*$P$5</f>
        <v>0.007916666666666666</v>
      </c>
      <c r="L30" s="93">
        <f t="shared" si="1"/>
        <v>0.0415625</v>
      </c>
      <c r="M30" s="93">
        <f t="shared" si="5"/>
        <v>0.010937500000000001</v>
      </c>
      <c r="N30" s="78">
        <v>4</v>
      </c>
      <c r="O30" s="76" t="s">
        <v>40</v>
      </c>
      <c r="P30" s="77" t="s">
        <v>40</v>
      </c>
      <c r="Q30" s="77" t="s">
        <v>40</v>
      </c>
      <c r="R30" s="77" t="s">
        <v>40</v>
      </c>
      <c r="S30" s="78"/>
      <c r="T30" s="76"/>
      <c r="U30" s="80"/>
      <c r="V30" s="80"/>
      <c r="W30" s="80"/>
      <c r="X30" s="81"/>
      <c r="Y30" s="205">
        <v>0.042256944444444444</v>
      </c>
      <c r="Z30" s="80">
        <f>D30*$Z$5</f>
        <v>0.009166666666666667</v>
      </c>
      <c r="AA30" s="80">
        <f>Y30-Z30</f>
        <v>0.033090277777777774</v>
      </c>
      <c r="AB30" s="80">
        <f>AA30/$Z$5</f>
        <v>0.007520517676767675</v>
      </c>
      <c r="AC30" s="82">
        <v>8</v>
      </c>
      <c r="AD30" s="86">
        <v>0.04659722222222223</v>
      </c>
      <c r="AE30" s="77">
        <f>D30*$AH$5</f>
        <v>0.013333333333333334</v>
      </c>
      <c r="AF30" s="77">
        <f>AD30-AE30</f>
        <v>0.03326388888888889</v>
      </c>
      <c r="AG30" s="77">
        <f>AF30/$AH$5</f>
        <v>0.005197482638888889</v>
      </c>
      <c r="AH30" s="82">
        <v>2</v>
      </c>
      <c r="AI30" s="89" t="s">
        <v>36</v>
      </c>
      <c r="AJ30" s="77"/>
      <c r="AK30" s="77"/>
      <c r="AL30" s="80"/>
      <c r="AM30" s="90">
        <v>11</v>
      </c>
      <c r="AN30" s="100">
        <v>0.024525462962962968</v>
      </c>
      <c r="AO30" s="77">
        <f>D30*$R$5</f>
        <v>0.005833333333333333</v>
      </c>
      <c r="AP30" s="77">
        <f>AN30-AO30</f>
        <v>0.018692129629629635</v>
      </c>
      <c r="AQ30" s="77">
        <f>AP30/$AR$5</f>
        <v>0.0057870370370370385</v>
      </c>
      <c r="AR30" s="121">
        <v>1</v>
      </c>
      <c r="AS30" s="86">
        <v>0.037696759259259256</v>
      </c>
      <c r="AT30" s="75">
        <f>D30*$AV$5</f>
        <v>0.009520833333333334</v>
      </c>
      <c r="AU30" s="85">
        <f>AS30-AT30</f>
        <v>0.028175925925925924</v>
      </c>
      <c r="AV30" s="77">
        <f>AU30/$AV$5</f>
        <v>0.006165410487073506</v>
      </c>
      <c r="AW30" s="162">
        <v>1</v>
      </c>
      <c r="AX30" s="218">
        <v>0.0430787037037037</v>
      </c>
      <c r="AY30" s="77">
        <f>D30*$AZ$5</f>
        <v>0.013333333333333334</v>
      </c>
      <c r="AZ30" s="85">
        <f>AX30-AY30</f>
        <v>0.029745370370370366</v>
      </c>
      <c r="BA30" s="77">
        <f>AZ30/$AZ$5</f>
        <v>0.00464771412037037</v>
      </c>
      <c r="BB30" s="66">
        <v>1</v>
      </c>
      <c r="BC30" s="86">
        <v>0.017256944444444446</v>
      </c>
      <c r="BD30" s="77">
        <f>D30*$BG$5</f>
        <v>0.0037708333333333335</v>
      </c>
      <c r="BE30" s="85">
        <f>BC30-BD30</f>
        <v>0.013486111111111112</v>
      </c>
      <c r="BF30" s="77">
        <f>BE30/$BG$5</f>
        <v>0.007450890116635973</v>
      </c>
      <c r="BG30" s="66">
        <v>4</v>
      </c>
      <c r="BH30" s="98">
        <v>0.026805555555555555</v>
      </c>
      <c r="BI30" s="77">
        <f>D30*$BI$5</f>
        <v>0.008687499999999999</v>
      </c>
      <c r="BJ30" s="85">
        <f>BH30-BI30</f>
        <v>0.018118055555555554</v>
      </c>
      <c r="BK30" s="77">
        <f>BJ30/$BI$5</f>
        <v>0.004344857447375432</v>
      </c>
      <c r="BL30" s="65">
        <v>1</v>
      </c>
      <c r="BM30" s="231">
        <v>0.03686342592592593</v>
      </c>
      <c r="BN30" s="77">
        <f>D30*BQ5</f>
        <v>0.007520833333333333</v>
      </c>
      <c r="BO30" s="85">
        <f>BM30-BN30</f>
        <v>0.029342592592592597</v>
      </c>
      <c r="BP30" s="77">
        <f>BO30/$BQ$5</f>
        <v>0.008128141992407922</v>
      </c>
      <c r="BQ30" s="65">
        <v>9</v>
      </c>
      <c r="BR30" s="87">
        <v>0.05377314814814815</v>
      </c>
      <c r="BS30" s="77">
        <f>D30*$BU$5</f>
        <v>0.012291666666666668</v>
      </c>
      <c r="BT30" s="85">
        <f>BR30-BS30</f>
        <v>0.04148148148148149</v>
      </c>
      <c r="BU30" s="77">
        <f>BT30/$BU$5</f>
        <v>0.007030759573132455</v>
      </c>
      <c r="BV30" s="65">
        <v>4</v>
      </c>
      <c r="BW30" s="102">
        <v>0.04478009259259259</v>
      </c>
      <c r="BX30" s="77">
        <f>D30*$CA$5</f>
        <v>0.0125</v>
      </c>
      <c r="BY30" s="85">
        <f>BW30-BX30</f>
        <v>0.03228009259259258</v>
      </c>
      <c r="BZ30" s="77">
        <f>BY30/$CA$5</f>
        <v>0.005380015432098764</v>
      </c>
      <c r="CA30" s="168">
        <v>1</v>
      </c>
      <c r="CB30" s="145">
        <v>0.008333333333333333</v>
      </c>
      <c r="CC30" s="77">
        <f>D30*$CC$2</f>
        <v>0.0029166666666666664</v>
      </c>
      <c r="CD30" s="85">
        <f>CB30-CC30</f>
        <v>0.005416666666666667</v>
      </c>
      <c r="CE30" s="77">
        <f>CD30/$CC$2</f>
        <v>0.0038690476190476196</v>
      </c>
      <c r="CF30" s="65">
        <v>1</v>
      </c>
      <c r="CG30" s="231">
        <v>0.02148148148148148</v>
      </c>
      <c r="CH30" s="77">
        <f>D30*$CI$2</f>
        <v>0.007291666666666667</v>
      </c>
      <c r="CI30" s="85">
        <f>CG30-CH30</f>
        <v>0.014189814814814813</v>
      </c>
      <c r="CJ30" s="77">
        <f>CI30/$CI$2</f>
        <v>0.004054232804232804</v>
      </c>
      <c r="CK30" s="162">
        <v>1</v>
      </c>
      <c r="CL30" s="243">
        <v>0.013217592592592593</v>
      </c>
      <c r="CM30" s="77">
        <f>D30*$CN$2</f>
        <v>0.004791666666666666</v>
      </c>
      <c r="CN30" s="85">
        <f>CL30-CM30</f>
        <v>0.008425925925925927</v>
      </c>
      <c r="CO30" s="77">
        <f>CN30/$CN$2</f>
        <v>0.0036634460547504033</v>
      </c>
      <c r="CP30" s="163">
        <v>1</v>
      </c>
      <c r="CQ30" s="89">
        <v>0.02488425925925926</v>
      </c>
      <c r="CR30" s="77">
        <f>D30*$CS$5</f>
        <v>0.007895833333333333</v>
      </c>
      <c r="CS30" s="85">
        <f>CQ30-CR30</f>
        <v>0.016988425925925928</v>
      </c>
      <c r="CT30" s="77">
        <f>CS30/$CS$5</f>
        <v>0.004482434281246946</v>
      </c>
      <c r="CU30" s="170">
        <v>1</v>
      </c>
      <c r="CV30" s="104">
        <v>0.044409722222222225</v>
      </c>
      <c r="CW30" s="77">
        <f>D30*$CW$5</f>
        <v>0.007666666666666667</v>
      </c>
      <c r="CX30" s="85">
        <f>CV30-CW30</f>
        <v>0.03674305555555556</v>
      </c>
      <c r="CY30" s="77">
        <f>CX30/$CW$5</f>
        <v>0.009984525966183575</v>
      </c>
      <c r="CZ30" s="176">
        <v>2</v>
      </c>
      <c r="DA30" s="145">
        <v>0.022048611111111113</v>
      </c>
      <c r="DB30" s="77">
        <f>D30*$DG$5</f>
        <v>0.004583333333333333</v>
      </c>
      <c r="DC30" s="85">
        <f>DA30-DB30</f>
        <v>0.01746527777777778</v>
      </c>
      <c r="DD30" s="77">
        <f>DC30/$DG$5</f>
        <v>0.007938762626262627</v>
      </c>
      <c r="DE30" s="168">
        <v>9</v>
      </c>
      <c r="DF30" s="145">
        <v>0.032060185185185185</v>
      </c>
      <c r="DG30" s="77">
        <f>D30*$DL$5</f>
        <v>0.011250000000000001</v>
      </c>
      <c r="DH30" s="85">
        <f>DF30-DG30</f>
        <v>0.02081018518518518</v>
      </c>
      <c r="DI30" s="77">
        <f>DH30/$DL$5</f>
        <v>0.0038537379972565147</v>
      </c>
      <c r="DJ30" s="168">
        <v>1</v>
      </c>
      <c r="DK30" s="145">
        <v>0.03876157407407408</v>
      </c>
      <c r="DL30" s="77">
        <f>D30*$DQ$5</f>
        <v>0.00875</v>
      </c>
      <c r="DM30" s="85">
        <f>DK30-DL30</f>
        <v>0.03001157407407408</v>
      </c>
      <c r="DN30" s="77">
        <f>DM30/$DQ$5</f>
        <v>0.007145612874779542</v>
      </c>
      <c r="DO30" s="168">
        <v>6</v>
      </c>
      <c r="DP30" s="89"/>
      <c r="DQ30" s="77"/>
      <c r="DR30" s="85"/>
      <c r="DS30" s="77"/>
      <c r="DT30" s="168"/>
      <c r="DU30" s="89"/>
      <c r="DV30" s="77"/>
      <c r="DW30" s="85"/>
      <c r="DX30" s="77"/>
      <c r="DY30" s="193"/>
      <c r="DZ30" s="89"/>
      <c r="EA30" s="77"/>
      <c r="EB30" s="85"/>
      <c r="EC30" s="77"/>
      <c r="ED30" s="193"/>
      <c r="EE30" s="65">
        <v>3</v>
      </c>
      <c r="EF30" s="260">
        <v>2</v>
      </c>
      <c r="EG30" s="299"/>
      <c r="EH30" s="136">
        <v>4</v>
      </c>
      <c r="EI30" s="136"/>
      <c r="EJ30" s="285"/>
      <c r="EK30" s="284">
        <v>8</v>
      </c>
      <c r="EL30" s="285">
        <v>2</v>
      </c>
      <c r="EM30" s="284">
        <v>11</v>
      </c>
      <c r="EN30" s="286">
        <v>1</v>
      </c>
      <c r="EO30" s="287">
        <v>1</v>
      </c>
      <c r="EP30" s="288">
        <v>1</v>
      </c>
      <c r="EQ30" s="288">
        <v>4</v>
      </c>
      <c r="ER30" s="136">
        <v>1</v>
      </c>
      <c r="ES30" s="284">
        <v>9</v>
      </c>
      <c r="ET30" s="136">
        <v>4</v>
      </c>
      <c r="EU30" s="289">
        <v>1</v>
      </c>
      <c r="EV30" s="136">
        <v>1</v>
      </c>
      <c r="EW30" s="287">
        <v>1</v>
      </c>
      <c r="EX30" s="290">
        <v>1</v>
      </c>
      <c r="EY30" s="291">
        <v>1</v>
      </c>
      <c r="EZ30" s="292">
        <v>2</v>
      </c>
      <c r="FA30" s="302">
        <v>17</v>
      </c>
      <c r="FB30" s="270"/>
      <c r="FC30" s="193"/>
      <c r="FD30" s="168"/>
      <c r="FE30" s="188"/>
      <c r="FF30" s="103"/>
      <c r="FG30" s="168"/>
      <c r="FH30" s="66">
        <f>EZ30+EY30+EX30+EW30+EV30+EU30+ET30+ER30+EQ30+EP30+EO30+EN30+EL30+EH30</f>
        <v>25</v>
      </c>
      <c r="FI30" s="51">
        <v>11</v>
      </c>
      <c r="FJ30" s="51">
        <v>7</v>
      </c>
      <c r="FK30" s="51">
        <v>2</v>
      </c>
      <c r="FL30" s="51">
        <v>1</v>
      </c>
      <c r="FM30" s="51">
        <v>6</v>
      </c>
      <c r="FN30" s="51">
        <v>1</v>
      </c>
      <c r="FO30" s="51">
        <v>6</v>
      </c>
      <c r="FP30" s="51">
        <v>2</v>
      </c>
      <c r="FQ30" s="51">
        <v>3</v>
      </c>
      <c r="FR30" s="51">
        <v>5</v>
      </c>
      <c r="FS30" s="51">
        <v>2</v>
      </c>
      <c r="FT30" s="51">
        <v>4</v>
      </c>
      <c r="FU30" s="105">
        <f t="shared" si="2"/>
        <v>75</v>
      </c>
      <c r="FV30" s="65">
        <v>4</v>
      </c>
      <c r="FW30" s="65">
        <v>42</v>
      </c>
      <c r="FX30" s="66">
        <v>1</v>
      </c>
      <c r="FY30" s="65"/>
      <c r="FZ30" s="65"/>
      <c r="GA30" s="73"/>
    </row>
    <row r="31" spans="1:183" s="7" customFormat="1" ht="33.75" customHeight="1" hidden="1" thickBot="1">
      <c r="A31" s="50">
        <v>24</v>
      </c>
      <c r="B31" s="124" t="s">
        <v>44</v>
      </c>
      <c r="C31" s="125">
        <v>1967</v>
      </c>
      <c r="D31" s="126">
        <v>0.0010763888888888889</v>
      </c>
      <c r="E31" s="127" t="s">
        <v>40</v>
      </c>
      <c r="F31" s="75" t="s">
        <v>40</v>
      </c>
      <c r="G31" s="85"/>
      <c r="H31" s="80"/>
      <c r="I31" s="128" t="s">
        <v>40</v>
      </c>
      <c r="J31" s="92"/>
      <c r="K31" s="77"/>
      <c r="L31" s="93"/>
      <c r="M31" s="93"/>
      <c r="N31" s="129"/>
      <c r="O31" s="130"/>
      <c r="P31" s="77"/>
      <c r="Q31" s="131"/>
      <c r="R31" s="77"/>
      <c r="S31" s="129"/>
      <c r="T31" s="76" t="s">
        <v>40</v>
      </c>
      <c r="U31" s="80" t="s">
        <v>40</v>
      </c>
      <c r="V31" s="80" t="s">
        <v>40</v>
      </c>
      <c r="W31" s="80" t="s">
        <v>40</v>
      </c>
      <c r="X31" s="132" t="s">
        <v>40</v>
      </c>
      <c r="Y31" s="106" t="s">
        <v>40</v>
      </c>
      <c r="Z31" s="80" t="s">
        <v>40</v>
      </c>
      <c r="AA31" s="80" t="s">
        <v>40</v>
      </c>
      <c r="AB31" s="80" t="s">
        <v>40</v>
      </c>
      <c r="AC31" s="82" t="s">
        <v>40</v>
      </c>
      <c r="AD31" s="89"/>
      <c r="AE31" s="77"/>
      <c r="AF31" s="77"/>
      <c r="AG31" s="77"/>
      <c r="AH31" s="82"/>
      <c r="AI31" s="89" t="s">
        <v>40</v>
      </c>
      <c r="AJ31" s="77"/>
      <c r="AK31" s="77"/>
      <c r="AL31" s="80"/>
      <c r="AM31" s="90" t="s">
        <v>40</v>
      </c>
      <c r="AN31" s="89"/>
      <c r="AO31" s="77"/>
      <c r="AP31" s="77"/>
      <c r="AQ31" s="77"/>
      <c r="AR31" s="121"/>
      <c r="AS31" s="111" t="s">
        <v>40</v>
      </c>
      <c r="AT31" s="75" t="s">
        <v>40</v>
      </c>
      <c r="AU31" s="85" t="s">
        <v>40</v>
      </c>
      <c r="AV31" s="80" t="s">
        <v>40</v>
      </c>
      <c r="AW31" s="162" t="s">
        <v>40</v>
      </c>
      <c r="AX31" s="89" t="s">
        <v>40</v>
      </c>
      <c r="AY31" s="77" t="s">
        <v>40</v>
      </c>
      <c r="AZ31" s="85" t="s">
        <v>40</v>
      </c>
      <c r="BA31" s="77" t="s">
        <v>40</v>
      </c>
      <c r="BB31" s="66"/>
      <c r="BC31" s="98" t="s">
        <v>40</v>
      </c>
      <c r="BD31" s="77" t="s">
        <v>42</v>
      </c>
      <c r="BE31" s="85" t="s">
        <v>40</v>
      </c>
      <c r="BF31" s="77" t="s">
        <v>40</v>
      </c>
      <c r="BG31" s="66" t="s">
        <v>40</v>
      </c>
      <c r="BH31" s="89" t="s">
        <v>40</v>
      </c>
      <c r="BI31" s="77" t="s">
        <v>40</v>
      </c>
      <c r="BJ31" s="85" t="s">
        <v>40</v>
      </c>
      <c r="BK31" s="77" t="s">
        <v>40</v>
      </c>
      <c r="BL31" s="65" t="s">
        <v>40</v>
      </c>
      <c r="BM31" s="89" t="s">
        <v>40</v>
      </c>
      <c r="BN31" s="77" t="s">
        <v>40</v>
      </c>
      <c r="BO31" s="85" t="s">
        <v>40</v>
      </c>
      <c r="BP31" s="77" t="s">
        <v>40</v>
      </c>
      <c r="BQ31" s="65" t="s">
        <v>40</v>
      </c>
      <c r="BR31" s="89" t="s">
        <v>40</v>
      </c>
      <c r="BS31" s="77" t="s">
        <v>40</v>
      </c>
      <c r="BT31" s="85" t="s">
        <v>40</v>
      </c>
      <c r="BU31" s="77" t="s">
        <v>40</v>
      </c>
      <c r="BV31" s="65" t="s">
        <v>40</v>
      </c>
      <c r="BW31" s="89" t="s">
        <v>40</v>
      </c>
      <c r="BX31" s="77" t="s">
        <v>40</v>
      </c>
      <c r="BY31" s="85" t="s">
        <v>40</v>
      </c>
      <c r="BZ31" s="77" t="s">
        <v>40</v>
      </c>
      <c r="CA31" s="162" t="s">
        <v>40</v>
      </c>
      <c r="CB31" s="108"/>
      <c r="CC31" s="77"/>
      <c r="CD31" s="85"/>
      <c r="CE31" s="77"/>
      <c r="CF31" s="65"/>
      <c r="CG31" s="89" t="s">
        <v>40</v>
      </c>
      <c r="CH31" s="77" t="s">
        <v>40</v>
      </c>
      <c r="CI31" s="85" t="s">
        <v>40</v>
      </c>
      <c r="CJ31" s="77" t="s">
        <v>40</v>
      </c>
      <c r="CK31" s="65"/>
      <c r="CL31" s="89" t="s">
        <v>40</v>
      </c>
      <c r="CM31" s="77" t="s">
        <v>40</v>
      </c>
      <c r="CN31" s="85" t="s">
        <v>40</v>
      </c>
      <c r="CO31" s="77" t="s">
        <v>40</v>
      </c>
      <c r="CP31" s="65" t="s">
        <v>40</v>
      </c>
      <c r="CQ31" s="112">
        <v>0.03243055555555556</v>
      </c>
      <c r="CR31" s="77" t="e">
        <f>D31*#REF!</f>
        <v>#REF!</v>
      </c>
      <c r="CS31" s="85" t="e">
        <f>CQ31-CR31</f>
        <v>#REF!</v>
      </c>
      <c r="CT31" s="77" t="e">
        <f>CS31/#REF!</f>
        <v>#REF!</v>
      </c>
      <c r="CU31" s="85"/>
      <c r="CV31" s="77"/>
      <c r="CW31" s="77"/>
      <c r="CX31" s="77"/>
      <c r="CY31" s="77"/>
      <c r="CZ31" s="178"/>
      <c r="DA31" s="77"/>
      <c r="DB31" s="77"/>
      <c r="DC31" s="77"/>
      <c r="DD31" s="77"/>
      <c r="DE31" s="177"/>
      <c r="DF31" s="77"/>
      <c r="DG31" s="77"/>
      <c r="DH31" s="77"/>
      <c r="DI31" s="77"/>
      <c r="DJ31" s="178"/>
      <c r="DK31" s="77"/>
      <c r="DL31" s="77"/>
      <c r="DM31" s="77"/>
      <c r="DN31" s="77"/>
      <c r="DO31" s="178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190"/>
      <c r="EA31" s="190"/>
      <c r="EB31" s="190"/>
      <c r="EC31" s="190"/>
      <c r="ED31" s="190"/>
      <c r="EE31" s="128" t="s">
        <v>40</v>
      </c>
      <c r="EF31" s="129"/>
      <c r="EG31" s="271"/>
      <c r="EH31" s="272" t="s">
        <v>40</v>
      </c>
      <c r="EI31" s="273" t="s">
        <v>40</v>
      </c>
      <c r="EJ31" s="273"/>
      <c r="EK31" s="274" t="s">
        <v>40</v>
      </c>
      <c r="EL31" s="275"/>
      <c r="EM31" s="276" t="s">
        <v>40</v>
      </c>
      <c r="EN31" s="277"/>
      <c r="EO31" s="277" t="s">
        <v>40</v>
      </c>
      <c r="EP31" s="278" t="s">
        <v>40</v>
      </c>
      <c r="EQ31" s="278" t="s">
        <v>40</v>
      </c>
      <c r="ER31" s="278" t="s">
        <v>40</v>
      </c>
      <c r="ES31" s="274" t="s">
        <v>40</v>
      </c>
      <c r="ET31" s="278"/>
      <c r="EU31" s="278" t="s">
        <v>40</v>
      </c>
      <c r="EV31" s="278"/>
      <c r="EW31" s="278"/>
      <c r="EX31" s="278"/>
      <c r="EY31" s="278"/>
      <c r="EZ31" s="278"/>
      <c r="FA31" s="278" t="s">
        <v>40</v>
      </c>
      <c r="FB31" s="186"/>
      <c r="FC31" s="133"/>
      <c r="FD31" s="189"/>
      <c r="FE31" s="134" t="s">
        <v>40</v>
      </c>
      <c r="FF31" s="103" t="s">
        <v>40</v>
      </c>
      <c r="FG31" s="90" t="s">
        <v>40</v>
      </c>
      <c r="FH31" s="136">
        <v>6</v>
      </c>
      <c r="FI31" s="125">
        <v>14</v>
      </c>
      <c r="FJ31" s="125">
        <v>9</v>
      </c>
      <c r="FK31" s="125">
        <v>8</v>
      </c>
      <c r="FL31" s="125">
        <v>11</v>
      </c>
      <c r="FM31" s="125">
        <v>8</v>
      </c>
      <c r="FN31" s="125">
        <v>10</v>
      </c>
      <c r="FO31" s="125">
        <v>8</v>
      </c>
      <c r="FP31" s="125">
        <v>8</v>
      </c>
      <c r="FQ31" s="125">
        <v>7</v>
      </c>
      <c r="FR31" s="125">
        <v>9</v>
      </c>
      <c r="FS31" s="125">
        <v>11</v>
      </c>
      <c r="FT31" s="125"/>
      <c r="FU31" s="135">
        <f t="shared" si="2"/>
        <v>109</v>
      </c>
      <c r="FV31" s="136"/>
      <c r="FW31" s="137">
        <v>60</v>
      </c>
      <c r="FX31" s="138">
        <f>FW31/9</f>
        <v>6.666666666666667</v>
      </c>
      <c r="FY31" s="136"/>
      <c r="FZ31" s="136"/>
      <c r="GA31" s="73"/>
    </row>
    <row r="32" spans="60:163" ht="20.25">
      <c r="BH32" s="25"/>
      <c r="FE32" s="181"/>
      <c r="FF32" s="182"/>
      <c r="FG32" s="183"/>
    </row>
    <row r="33" spans="30:163" ht="20.25">
      <c r="AD33" s="7"/>
      <c r="BH33" s="25"/>
      <c r="FE33" s="181"/>
      <c r="FF33" s="182"/>
      <c r="FG33" s="183"/>
    </row>
    <row r="34" spans="60:163" ht="20.25">
      <c r="BH34" s="25"/>
      <c r="FE34" s="181"/>
      <c r="FF34" s="182"/>
      <c r="FG34" s="183"/>
    </row>
    <row r="35" ht="20.25">
      <c r="BH35" s="25"/>
    </row>
    <row r="64" spans="4:5" ht="20.25">
      <c r="D64" s="21"/>
      <c r="E64" s="21"/>
    </row>
    <row r="65" spans="4:5" ht="20.25">
      <c r="D65" s="21"/>
      <c r="E65" s="2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2015-09-11T12:53:00Z</cp:lastPrinted>
  <dcterms:created xsi:type="dcterms:W3CDTF">1996-10-08T23:32:33Z</dcterms:created>
  <dcterms:modified xsi:type="dcterms:W3CDTF">2018-12-09T15:06:34Z</dcterms:modified>
  <cp:category/>
  <cp:version/>
  <cp:contentType/>
  <cp:contentStatus/>
</cp:coreProperties>
</file>